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.гречук\Desktop\Новая папка (4)\"/>
    </mc:Choice>
  </mc:AlternateContent>
  <bookViews>
    <workbookView xWindow="0" yWindow="0" windowWidth="28800" windowHeight="12435"/>
  </bookViews>
  <sheets>
    <sheet name="Лист2" sheetId="1" r:id="rId1"/>
    <sheet name="Лист1" sheetId="2" r:id="rId2"/>
    <sheet name="Лист3" sheetId="3" r:id="rId3"/>
  </sheets>
  <definedNames>
    <definedName name="RANGE_A175" localSheetId="1">Лист1!$A$190</definedName>
    <definedName name="RANGE_A176" localSheetId="1">Лист1!$A$191</definedName>
    <definedName name="RANGE_A178" localSheetId="1">Лист1!$A$193</definedName>
    <definedName name="RANGE_A179" localSheetId="1">Лист1!$A$194</definedName>
  </definedNames>
  <calcPr calcId="152511"/>
  <customWorkbookViews>
    <customWorkbookView name="е.макарова - Личное представление" guid="{1F7444C2-1076-41FF-96C1-EBAA4247BE2F}" mergeInterval="0" personalView="1" maximized="1" xWindow="1" yWindow="1" windowWidth="1920" windowHeight="850" activeSheetId="1"/>
    <customWorkbookView name="Ирина Крылова - Личное представление" guid="{DBACD77B-E1F1-4F2F-B8AE-D68F4A37400A}" mergeInterval="0" personalView="1" maximized="1" xWindow="-8" yWindow="-8" windowWidth="1936" windowHeight="1056" activeSheetId="1"/>
    <customWorkbookView name="н.штоль - Личное представление" guid="{94E0214C-778C-4A20-B7FC-095EEB60707C}" mergeInterval="0" personalView="1" maximized="1" xWindow="1" yWindow="1" windowWidth="1920" windowHeight="850" activeSheetId="1"/>
    <customWorkbookView name="т.кретушева - Личное представление" guid="{5627870E-FB44-4B27-BCF8-0CF7F8A14BDB}" mergeInterval="0" personalView="1" maximized="1" xWindow="1" yWindow="1" windowWidth="1920" windowHeight="850" activeSheetId="1"/>
    <customWorkbookView name="User - Личное представление" guid="{180648CE-C074-4F13-B18F-04C0881740E5}" mergeInterval="0" personalView="1" maximized="1" xWindow="-8" yWindow="-8" windowWidth="1936" windowHeight="1056" activeSheetId="1"/>
    <customWorkbookView name="Елена Новикова - Личное представление" guid="{CBEE5311-314C-47F9-941D-106C19D4923B}" mergeInterval="0" personalView="1" maximized="1" xWindow="-8" yWindow="-8" windowWidth="1936" windowHeight="1056" activeSheetId="1" showComments="commIndAndComment"/>
    <customWorkbookView name="Ксения Гречук - Личное представление" guid="{30000006-1DC5-4787-9F5A-F33C90AF1B9D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J40" i="1" l="1"/>
  <c r="I40" i="1"/>
  <c r="J93" i="1"/>
  <c r="H93" i="1"/>
  <c r="J90" i="1"/>
  <c r="H90" i="1"/>
  <c r="J88" i="1"/>
  <c r="I88" i="1"/>
  <c r="H88" i="1"/>
  <c r="K83" i="1"/>
  <c r="K85" i="1"/>
  <c r="J83" i="1"/>
  <c r="J84" i="1"/>
  <c r="J85" i="1"/>
  <c r="I83" i="1"/>
  <c r="I85" i="1"/>
  <c r="H83" i="1"/>
  <c r="H84" i="1"/>
  <c r="H85" i="1"/>
  <c r="I55" i="1"/>
  <c r="J53" i="1"/>
  <c r="I53" i="1"/>
  <c r="H53" i="1"/>
  <c r="H35" i="1"/>
  <c r="H36" i="1"/>
  <c r="H37" i="1"/>
  <c r="H38" i="1"/>
  <c r="H39" i="1"/>
  <c r="H40" i="1"/>
  <c r="J112" i="1"/>
  <c r="I112" i="1"/>
  <c r="K108" i="1"/>
  <c r="J108" i="1"/>
  <c r="I108" i="1"/>
  <c r="H112" i="1"/>
  <c r="H111" i="1"/>
  <c r="I111" i="1"/>
  <c r="J111" i="1"/>
  <c r="D107" i="1"/>
  <c r="E107" i="1"/>
  <c r="F107" i="1"/>
  <c r="G107" i="1"/>
  <c r="C107" i="1"/>
  <c r="H108" i="1"/>
  <c r="D76" i="1"/>
  <c r="E76" i="1"/>
  <c r="F76" i="1"/>
  <c r="G76" i="1"/>
  <c r="C76" i="1"/>
  <c r="H82" i="1"/>
  <c r="J82" i="1"/>
  <c r="H78" i="1"/>
  <c r="I78" i="1"/>
  <c r="J78" i="1"/>
  <c r="K78" i="1"/>
  <c r="H98" i="1"/>
  <c r="I98" i="1"/>
  <c r="J98" i="1"/>
  <c r="K98" i="1"/>
  <c r="H32" i="1"/>
  <c r="J32" i="1"/>
  <c r="H63" i="1"/>
  <c r="J63" i="1"/>
  <c r="K63" i="1"/>
  <c r="F52" i="1"/>
  <c r="G52" i="1"/>
  <c r="E52" i="1"/>
  <c r="H55" i="1"/>
  <c r="J55" i="1"/>
  <c r="K55" i="1"/>
  <c r="F8" i="1" l="1"/>
  <c r="G8" i="1"/>
  <c r="D8" i="1"/>
  <c r="C8" i="1"/>
  <c r="E8" i="1"/>
  <c r="H25" i="1"/>
  <c r="I25" i="1"/>
  <c r="J25" i="1"/>
  <c r="H24" i="1"/>
  <c r="I24" i="1"/>
  <c r="J24" i="1"/>
  <c r="H16" i="1"/>
  <c r="I16" i="1"/>
  <c r="J16" i="1"/>
  <c r="H15" i="1"/>
  <c r="I15" i="1"/>
  <c r="J15" i="1"/>
  <c r="E100" i="1"/>
  <c r="F100" i="1"/>
  <c r="G100" i="1"/>
  <c r="D52" i="1"/>
  <c r="D34" i="1"/>
  <c r="D33" i="1" s="1"/>
  <c r="C59" i="1"/>
  <c r="C52" i="1"/>
  <c r="K87" i="1" l="1"/>
  <c r="K91" i="1"/>
  <c r="K92" i="1"/>
  <c r="K94" i="1"/>
  <c r="K95" i="1"/>
  <c r="K96" i="1"/>
  <c r="K97" i="1"/>
  <c r="K99" i="1"/>
  <c r="I94" i="1"/>
  <c r="I95" i="1"/>
  <c r="I97" i="1"/>
  <c r="I99" i="1"/>
  <c r="I86" i="1"/>
  <c r="K81" i="1"/>
  <c r="J87" i="1"/>
  <c r="J89" i="1"/>
  <c r="J91" i="1"/>
  <c r="I87" i="1"/>
  <c r="I89" i="1"/>
  <c r="I91" i="1"/>
  <c r="H89" i="1"/>
  <c r="K79" i="1"/>
  <c r="K12" i="1"/>
  <c r="K17" i="1"/>
  <c r="K18" i="1"/>
  <c r="K19" i="1"/>
  <c r="K20" i="1"/>
  <c r="J12" i="1"/>
  <c r="J13" i="1"/>
  <c r="J14" i="1"/>
  <c r="J17" i="1"/>
  <c r="J18" i="1"/>
  <c r="J19" i="1"/>
  <c r="J20" i="1"/>
  <c r="J21" i="1"/>
  <c r="J22" i="1"/>
  <c r="J23" i="1"/>
  <c r="I12" i="1"/>
  <c r="I13" i="1"/>
  <c r="I14" i="1"/>
  <c r="I17" i="1"/>
  <c r="I18" i="1"/>
  <c r="I19" i="1"/>
  <c r="I20" i="1"/>
  <c r="I21" i="1"/>
  <c r="I22" i="1"/>
  <c r="I23" i="1"/>
  <c r="G7" i="1"/>
  <c r="F7" i="1"/>
  <c r="E7" i="1"/>
  <c r="H23" i="1"/>
  <c r="H22" i="1"/>
  <c r="H21" i="1"/>
  <c r="H14" i="1"/>
  <c r="H13" i="1"/>
  <c r="H91" i="1"/>
  <c r="D59" i="1"/>
  <c r="E59" i="1"/>
  <c r="F59" i="1"/>
  <c r="G59" i="1"/>
  <c r="D48" i="1"/>
  <c r="E48" i="1"/>
  <c r="F48" i="1"/>
  <c r="G48" i="1"/>
  <c r="C48" i="1"/>
  <c r="D7" i="1"/>
  <c r="C7" i="1"/>
  <c r="K9" i="1"/>
  <c r="K10" i="1"/>
  <c r="K11" i="1"/>
  <c r="K28" i="1"/>
  <c r="K29" i="1"/>
  <c r="K30" i="1"/>
  <c r="K31" i="1"/>
  <c r="K35" i="1"/>
  <c r="K36" i="1"/>
  <c r="K37" i="1"/>
  <c r="K38" i="1"/>
  <c r="K39" i="1"/>
  <c r="K42" i="1"/>
  <c r="K43" i="1"/>
  <c r="K45" i="1"/>
  <c r="K46" i="1"/>
  <c r="K47" i="1"/>
  <c r="K49" i="1"/>
  <c r="K50" i="1"/>
  <c r="K54" i="1"/>
  <c r="K56" i="1"/>
  <c r="K57" i="1"/>
  <c r="K60" i="1"/>
  <c r="K61" i="1"/>
  <c r="K62" i="1"/>
  <c r="K65" i="1"/>
  <c r="K66" i="1"/>
  <c r="K67" i="1"/>
  <c r="K68" i="1"/>
  <c r="K69" i="1"/>
  <c r="K73" i="1"/>
  <c r="K74" i="1"/>
  <c r="K75" i="1"/>
  <c r="K77" i="1"/>
  <c r="K80" i="1"/>
  <c r="K101" i="1"/>
  <c r="K102" i="1"/>
  <c r="K103" i="1"/>
  <c r="K105" i="1"/>
  <c r="K106" i="1"/>
  <c r="K109" i="1"/>
  <c r="K110" i="1"/>
  <c r="K113" i="1"/>
  <c r="K114" i="1"/>
  <c r="J9" i="1"/>
  <c r="J10" i="1"/>
  <c r="J11" i="1"/>
  <c r="J28" i="1"/>
  <c r="J29" i="1"/>
  <c r="J30" i="1"/>
  <c r="J31" i="1"/>
  <c r="J35" i="1"/>
  <c r="J36" i="1"/>
  <c r="J37" i="1"/>
  <c r="J38" i="1"/>
  <c r="J39" i="1"/>
  <c r="J42" i="1"/>
  <c r="J43" i="1"/>
  <c r="J45" i="1"/>
  <c r="J46" i="1"/>
  <c r="J47" i="1"/>
  <c r="J49" i="1"/>
  <c r="J50" i="1"/>
  <c r="J51" i="1"/>
  <c r="J54" i="1"/>
  <c r="J56" i="1"/>
  <c r="J57" i="1"/>
  <c r="J60" i="1"/>
  <c r="J61" i="1"/>
  <c r="J62" i="1"/>
  <c r="J65" i="1"/>
  <c r="J66" i="1"/>
  <c r="J67" i="1"/>
  <c r="J68" i="1"/>
  <c r="J69" i="1"/>
  <c r="J73" i="1"/>
  <c r="J74" i="1"/>
  <c r="J75" i="1"/>
  <c r="J77" i="1"/>
  <c r="J79" i="1"/>
  <c r="J80" i="1"/>
  <c r="J81" i="1"/>
  <c r="J86" i="1"/>
  <c r="J92" i="1"/>
  <c r="J94" i="1"/>
  <c r="J95" i="1"/>
  <c r="J96" i="1"/>
  <c r="J97" i="1"/>
  <c r="J99" i="1"/>
  <c r="J101" i="1"/>
  <c r="J102" i="1"/>
  <c r="J103" i="1"/>
  <c r="J104" i="1"/>
  <c r="J105" i="1"/>
  <c r="J106" i="1"/>
  <c r="J109" i="1"/>
  <c r="J110" i="1"/>
  <c r="J113" i="1"/>
  <c r="J114" i="1"/>
  <c r="I9" i="1"/>
  <c r="I10" i="1"/>
  <c r="I11" i="1"/>
  <c r="I28" i="1"/>
  <c r="I29" i="1"/>
  <c r="I30" i="1"/>
  <c r="I31" i="1"/>
  <c r="I35" i="1"/>
  <c r="I36" i="1"/>
  <c r="I38" i="1"/>
  <c r="I39" i="1"/>
  <c r="I42" i="1"/>
  <c r="I43" i="1"/>
  <c r="I45" i="1"/>
  <c r="I46" i="1"/>
  <c r="I47" i="1"/>
  <c r="I49" i="1"/>
  <c r="I50" i="1"/>
  <c r="I54" i="1"/>
  <c r="I56" i="1"/>
  <c r="I57" i="1"/>
  <c r="I60" i="1"/>
  <c r="I61" i="1"/>
  <c r="I62" i="1"/>
  <c r="I65" i="1"/>
  <c r="I66" i="1"/>
  <c r="I67" i="1"/>
  <c r="I68" i="1"/>
  <c r="I69" i="1"/>
  <c r="I73" i="1"/>
  <c r="I74" i="1"/>
  <c r="I75" i="1"/>
  <c r="I92" i="1"/>
  <c r="I101" i="1"/>
  <c r="I102" i="1"/>
  <c r="I104" i="1"/>
  <c r="I105" i="1"/>
  <c r="I106" i="1"/>
  <c r="I109" i="1"/>
  <c r="I110" i="1"/>
  <c r="H9" i="1"/>
  <c r="H10" i="1"/>
  <c r="H11" i="1"/>
  <c r="H12" i="1"/>
  <c r="H17" i="1"/>
  <c r="H18" i="1"/>
  <c r="H19" i="1"/>
  <c r="H20" i="1"/>
  <c r="H28" i="1"/>
  <c r="H29" i="1"/>
  <c r="H30" i="1"/>
  <c r="H31" i="1"/>
  <c r="H42" i="1"/>
  <c r="H43" i="1"/>
  <c r="H45" i="1"/>
  <c r="H46" i="1"/>
  <c r="H47" i="1"/>
  <c r="H49" i="1"/>
  <c r="H50" i="1"/>
  <c r="H51" i="1"/>
  <c r="H54" i="1"/>
  <c r="H56" i="1"/>
  <c r="H57" i="1"/>
  <c r="H60" i="1"/>
  <c r="H61" i="1"/>
  <c r="H62" i="1"/>
  <c r="H65" i="1"/>
  <c r="H66" i="1"/>
  <c r="H67" i="1"/>
  <c r="H68" i="1"/>
  <c r="H69" i="1"/>
  <c r="H73" i="1"/>
  <c r="H74" i="1"/>
  <c r="H75" i="1"/>
  <c r="H77" i="1"/>
  <c r="H79" i="1"/>
  <c r="H80" i="1"/>
  <c r="H81" i="1"/>
  <c r="H86" i="1"/>
  <c r="H87" i="1"/>
  <c r="H92" i="1"/>
  <c r="H94" i="1"/>
  <c r="H95" i="1"/>
  <c r="H96" i="1"/>
  <c r="H97" i="1"/>
  <c r="H99" i="1"/>
  <c r="H101" i="1"/>
  <c r="H102" i="1"/>
  <c r="H103" i="1"/>
  <c r="H104" i="1"/>
  <c r="H105" i="1"/>
  <c r="H106" i="1"/>
  <c r="H109" i="1"/>
  <c r="H110" i="1"/>
  <c r="H113" i="1"/>
  <c r="H114" i="1"/>
  <c r="D100" i="1"/>
  <c r="C100" i="1"/>
  <c r="J107" i="1" l="1"/>
  <c r="K76" i="1"/>
  <c r="J100" i="1"/>
  <c r="H107" i="1"/>
  <c r="H100" i="1"/>
  <c r="I100" i="1"/>
  <c r="K100" i="1"/>
  <c r="K107" i="1"/>
  <c r="H76" i="1"/>
  <c r="I76" i="1"/>
  <c r="J76" i="1"/>
  <c r="I107" i="1"/>
  <c r="D58" i="1"/>
  <c r="H59" i="1" l="1"/>
  <c r="I59" i="1"/>
  <c r="I7" i="1"/>
  <c r="H7" i="1"/>
  <c r="I8" i="1"/>
  <c r="H8" i="1"/>
  <c r="C72" i="1"/>
  <c r="J59" i="1"/>
  <c r="J7" i="1"/>
  <c r="G44" i="1"/>
  <c r="G41" i="1" s="1"/>
  <c r="F72" i="1"/>
  <c r="G72" i="1"/>
  <c r="G58" i="1"/>
  <c r="F44" i="1"/>
  <c r="F41" i="1" s="1"/>
  <c r="F27" i="1"/>
  <c r="F26" i="1" s="1"/>
  <c r="E72" i="1"/>
  <c r="E64" i="1"/>
  <c r="E44" i="1"/>
  <c r="E41" i="1" s="1"/>
  <c r="D72" i="1"/>
  <c r="D44" i="1"/>
  <c r="D41" i="1" s="1"/>
  <c r="E34" i="1"/>
  <c r="E33" i="1" s="1"/>
  <c r="F34" i="1"/>
  <c r="F33" i="1" s="1"/>
  <c r="G34" i="1"/>
  <c r="G33" i="1" s="1"/>
  <c r="C34" i="1"/>
  <c r="D64" i="1"/>
  <c r="F64" i="1"/>
  <c r="G64" i="1"/>
  <c r="C64" i="1"/>
  <c r="K59" i="1" l="1"/>
  <c r="K7" i="1"/>
  <c r="K8" i="1"/>
  <c r="J8" i="1"/>
  <c r="H34" i="1"/>
  <c r="K34" i="1"/>
  <c r="J34" i="1"/>
  <c r="I34" i="1"/>
  <c r="I44" i="1"/>
  <c r="H44" i="1"/>
  <c r="H48" i="1"/>
  <c r="I48" i="1"/>
  <c r="I52" i="1"/>
  <c r="H52" i="1"/>
  <c r="K64" i="1"/>
  <c r="J64" i="1"/>
  <c r="I64" i="1"/>
  <c r="H64" i="1"/>
  <c r="H72" i="1"/>
  <c r="K72" i="1"/>
  <c r="J72" i="1"/>
  <c r="I72" i="1"/>
  <c r="G71" i="1"/>
  <c r="G70" i="1" s="1"/>
  <c r="F71" i="1"/>
  <c r="F70" i="1" s="1"/>
  <c r="E71" i="1"/>
  <c r="G27" i="1"/>
  <c r="G26" i="1" s="1"/>
  <c r="E27" i="1"/>
  <c r="E26" i="1" s="1"/>
  <c r="D27" i="1"/>
  <c r="I41" i="1" l="1"/>
  <c r="H41" i="1"/>
  <c r="I27" i="1"/>
  <c r="H27" i="1"/>
  <c r="E70" i="1"/>
  <c r="C27" i="1"/>
  <c r="J27" i="1" s="1"/>
  <c r="K27" i="1" l="1"/>
  <c r="K48" i="1"/>
  <c r="J48" i="1"/>
  <c r="D26" i="1"/>
  <c r="D6" i="1" s="1"/>
  <c r="C58" i="1"/>
  <c r="C26" i="1"/>
  <c r="K26" i="1" l="1"/>
  <c r="J26" i="1"/>
  <c r="H26" i="1"/>
  <c r="I26" i="1"/>
  <c r="C33" i="1"/>
  <c r="D71" i="1"/>
  <c r="D70" i="1" l="1"/>
  <c r="D115" i="1" s="1"/>
  <c r="H71" i="1"/>
  <c r="I71" i="1"/>
  <c r="I70" i="1" l="1"/>
  <c r="H70" i="1"/>
  <c r="F58" i="1"/>
  <c r="F6" i="1" s="1"/>
  <c r="E58" i="1"/>
  <c r="G6" i="1"/>
  <c r="K58" i="1" l="1"/>
  <c r="J58" i="1"/>
  <c r="I58" i="1"/>
  <c r="H58" i="1"/>
  <c r="E6" i="1" l="1"/>
  <c r="J33" i="1"/>
  <c r="I33" i="1"/>
  <c r="H33" i="1"/>
  <c r="K33" i="1"/>
  <c r="F115" i="1"/>
  <c r="G115" i="1"/>
  <c r="E115" i="1" l="1"/>
  <c r="I6" i="1"/>
  <c r="H6" i="1"/>
  <c r="I115" i="1" l="1"/>
  <c r="H115" i="1"/>
  <c r="K52" i="1" l="1"/>
  <c r="J52" i="1"/>
  <c r="C44" i="1"/>
  <c r="C41" i="1" s="1"/>
  <c r="K44" i="1" l="1"/>
  <c r="J44" i="1"/>
  <c r="J41" i="1" l="1"/>
  <c r="K41" i="1"/>
  <c r="C6" i="1"/>
  <c r="K6" i="1" l="1"/>
  <c r="J6" i="1"/>
  <c r="C71" i="1"/>
  <c r="C70" i="1" l="1"/>
  <c r="C115" i="1" s="1"/>
  <c r="K71" i="1"/>
  <c r="J71" i="1"/>
  <c r="K115" i="1" l="1"/>
  <c r="J115" i="1"/>
  <c r="J70" i="1"/>
  <c r="K70" i="1"/>
</calcChain>
</file>

<file path=xl/sharedStrings.xml><?xml version="1.0" encoding="utf-8"?>
<sst xmlns="http://schemas.openxmlformats.org/spreadsheetml/2006/main" count="659" uniqueCount="517">
  <si>
    <t>Наименование кода дохода бюджета</t>
  </si>
  <si>
    <t>2017 год</t>
  </si>
  <si>
    <t>2018 год</t>
  </si>
  <si>
    <t>2019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</si>
  <si>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</si>
  <si>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</si>
  <si>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</si>
  <si>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</si>
  <si>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</si>
  <si>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</si>
  <si>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 xml:space="preserve"> дополнительный норматив ( % )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</si>
  <si>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</si>
  <si>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</si>
  <si>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</si>
  <si>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</si>
  <si>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</si>
  <si>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</si>
  <si>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</si>
  <si>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</si>
  <si>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</si>
  <si>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</si>
  <si>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</si>
  <si>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</si>
  <si>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</si>
  <si>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</si>
  <si>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</si>
  <si>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</si>
  <si>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</si>
  <si>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</si>
  <si>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</si>
  <si>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</si>
  <si>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</si>
  <si>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</si>
  <si>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</si>
  <si>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</si>
  <si>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</si>
  <si>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</si>
  <si>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</si>
  <si>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</si>
  <si>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 субъектов Российской Федерации)</t>
  </si>
  <si>
    <t>1 05 02000 02 0000 110</t>
  </si>
  <si>
    <t>Единый налог на вмененный доход для отдельных видов деятельности</t>
  </si>
  <si>
    <t>1 05 02010 02 0000 110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</si>
  <si>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</si>
  <si>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</si>
  <si>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</si>
  <si>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</si>
  <si>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</si>
  <si>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</si>
  <si>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</si>
  <si>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</si>
  <si>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</si>
  <si>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</si>
  <si>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</si>
  <si>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</si>
  <si>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</si>
  <si>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1 06 06000 00 0000 110</t>
  </si>
  <si>
    <t>Земельный налог</t>
  </si>
  <si>
    <t>1 06 06030 00 0000 110</t>
  </si>
  <si>
    <t>Земельный налог с организаций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</si>
  <si>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</si>
  <si>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</si>
  <si>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1 06 06040 00 0000 110</t>
  </si>
  <si>
    <t>Земельный налог с физических лиц</t>
  </si>
  <si>
    <t>1 06 06042 04 0000 110</t>
  </si>
  <si>
    <t>Земельный налог с физических лиц, обладающих земельным участком, расположенным в границах городских округов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</si>
  <si>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</si>
  <si>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</si>
  <si>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</si>
  <si>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</si>
  <si>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</si>
  <si>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</si>
  <si>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</si>
  <si>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</si>
  <si>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1 08 07150 01 0000 110</t>
  </si>
  <si>
    <t>Государственная пошлина за выдачу разрешения на установку рекламной конструкции</t>
  </si>
  <si>
    <t>1 08 07170 01 0000 110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</si>
  <si>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</si>
  <si>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</si>
  <si>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</si>
  <si>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</si>
  <si>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</si>
  <si>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</si>
  <si>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</si>
  <si>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</si>
  <si>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</si>
  <si>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</si>
  <si>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</si>
  <si>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</si>
  <si>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</si>
  <si>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</si>
  <si>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</si>
  <si>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</si>
  <si>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</si>
  <si>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</si>
  <si>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</si>
  <si>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</si>
  <si>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</si>
  <si>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</si>
  <si>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</si>
  <si>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</si>
  <si>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</si>
  <si>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</si>
  <si>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</si>
  <si>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</si>
  <si>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</si>
  <si>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</si>
  <si>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</si>
  <si>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</si>
  <si>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</si>
  <si>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</si>
  <si>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</si>
  <si>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</si>
  <si>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</si>
  <si>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</si>
  <si>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</si>
  <si>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</si>
  <si>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</si>
  <si>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</si>
  <si>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</si>
  <si>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</si>
  <si>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</si>
  <si>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</si>
  <si>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</si>
  <si>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</si>
  <si>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</si>
  <si>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1 13 01994 04 0000 130</t>
  </si>
  <si>
    <t>Прочие доходы от оказания платных услуг (работ) получателями средств бюджетов городских округов</t>
  </si>
  <si>
    <t>1 13 02000 00 0000 130</t>
  </si>
  <si>
    <t>Доходы от компенсации затрат государства</t>
  </si>
  <si>
    <t>1 13 02990 00 0000 130</t>
  </si>
  <si>
    <t>Прочие доходы от компенсации затрат государства</t>
  </si>
  <si>
    <t>1 13 02994 04 0000 130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</si>
  <si>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</si>
  <si>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</si>
  <si>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</si>
  <si>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</si>
  <si>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</si>
  <si>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</si>
  <si>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</si>
  <si>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</si>
  <si>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</si>
  <si>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</si>
  <si>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</si>
  <si>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</si>
  <si>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</si>
  <si>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</si>
  <si>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</si>
  <si>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</si>
  <si>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</si>
  <si>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</si>
  <si>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</si>
  <si>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1 16 00000 00 0000 000</t>
  </si>
  <si>
    <t>ШТРАФЫ, САНКЦИИ, ВОЗМЕЩЕНИЕ УЩЕРБА</t>
  </si>
  <si>
    <t>1 16 03000 00 0000 140</t>
  </si>
  <si>
    <t>Денежные взыскания (штрафы) за нарушение законодательства о налогах и сборах</t>
  </si>
  <si>
    <t>1 16 03010 01 0000 140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</si>
  <si>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</si>
  <si>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</si>
  <si>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</si>
  <si>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1 16 06000 01 0000 140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</si>
  <si>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</si>
  <si>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</si>
  <si>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</si>
  <si>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</si>
  <si>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</si>
  <si>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</si>
  <si>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</si>
  <si>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1 16 21040 04 0000 140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</si>
  <si>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</si>
  <si>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</si>
  <si>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</si>
  <si>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1 16 25010 01 0000 140</t>
  </si>
  <si>
    <t>Денежные взыскания (штрафы) за нарушение законодательства Российской Федерации о недрах</t>
  </si>
  <si>
    <t>1 16 25050 01 0000 140</t>
  </si>
  <si>
    <t>Денежные взыскания (штрафы) за нарушение законодательства в области охраны окружающей среды</t>
  </si>
  <si>
    <t>1 16 25060 01 0000 140</t>
  </si>
  <si>
    <t>Денежные взыскания (штрафы) за нарушение земельного законодательства</t>
  </si>
  <si>
    <t>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</si>
  <si>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</si>
  <si>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1 16 30000 01 0000 140</t>
  </si>
  <si>
    <t>Денежные взыскания (штрафы) за правонарушения в области дорожного движения</t>
  </si>
  <si>
    <t>1 16 30030 01 0000 140</t>
  </si>
  <si>
    <t>Прочие денежные взыскания (штрафы) за правонарушения в области дорожного движения</t>
  </si>
  <si>
    <t>1 16 37000 00 0000 140</t>
  </si>
  <si>
    <t>Поступления сумм в возмещение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</si>
  <si>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</si>
  <si>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</si>
  <si>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1 16 41000 01 0000 140</t>
  </si>
  <si>
    <t>Денежные взыскания (штрафы) за нарушение законодательства Российской Федерации об электроэнергетике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</si>
  <si>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</si>
  <si>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</si>
  <si>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1 16 45000 01 0000 140</t>
  </si>
  <si>
    <t>Денежные взыскания (штрафы) за нарушения законодательства Российской Федерации о промышленной безопасности</t>
  </si>
  <si>
    <t>1 16 90000 00 0000 140</t>
  </si>
  <si>
    <t>Прочие поступления от денежных взысканий (штрафов) и иных сумм в возмещение ущерба</t>
  </si>
  <si>
    <t>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</si>
  <si>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</si>
  <si>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1 17 00000 00 0000 000</t>
  </si>
  <si>
    <t>ПРОЧИЕ НЕНАЛОГОВЫЕ ДОХОДЫ</t>
  </si>
  <si>
    <t>1 17 05000 00 0000 180</t>
  </si>
  <si>
    <t>Прочие неналоговые доходы</t>
  </si>
  <si>
    <t>1 17 05040 04 0000 180</t>
  </si>
  <si>
    <t>Прочие неналоговые доходы бюджетов городских округов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</si>
  <si>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</si>
  <si>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</si>
  <si>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</si>
  <si>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</si>
  <si>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2 02 01000 00 0000 151</t>
  </si>
  <si>
    <t xml:space="preserve">Дотации бюджетам субъектов Российской Федерации </t>
  </si>
  <si>
    <t>2 02 15001 00 0000 151</t>
  </si>
  <si>
    <t>Дотации  на выравнивание бюджетной обеспеченности</t>
  </si>
  <si>
    <t>2 02 15001 04 0000 151</t>
  </si>
  <si>
    <t>Дотации бюджетам городских округов на выравнивание бюджетной обеспеченности</t>
  </si>
  <si>
    <t>2 02 15002 00 0000 151</t>
  </si>
  <si>
    <t>Дотации бюджетам на поддержку мер по обеспечению сбалансированности бюджетов</t>
  </si>
  <si>
    <t>2 02 15002 04 0000 151</t>
  </si>
  <si>
    <t>Дотации бюджетам городских округов на поддержку мер по обеспечению сбалансированности бюджетов</t>
  </si>
  <si>
    <t>2 02 02000 00 0000 151</t>
  </si>
  <si>
    <t>Субсидии бюджетам бюджетной системы Российской Федерации (межбюджетные субсидии)</t>
  </si>
  <si>
    <t>2 02 20077 00 0000 151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</si>
  <si>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</si>
  <si>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2 02 20077 04 0000 151</t>
  </si>
  <si>
    <t>Субсидии бюджетам городских округов на софинансирование капитальных вложений в объекты муниципальной собственности</t>
  </si>
  <si>
    <t>2 02 20216 00 0000 151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</si>
  <si>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</si>
  <si>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2 02 20216 04 0000 151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</si>
  <si>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</si>
  <si>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2 02 29999 00 0000 151</t>
  </si>
  <si>
    <t>Прочие субсидии</t>
  </si>
  <si>
    <t>2 02 29999 04 0000 151</t>
  </si>
  <si>
    <t>Прочие субсидии бюджетам городских округов</t>
  </si>
  <si>
    <t>2 02 30000 00 0000 151</t>
  </si>
  <si>
    <t>Субвенции бюджетам субъектов Российской Федерации и муниципальных образований</t>
  </si>
  <si>
    <t>2 02 35930 04 0000 151</t>
  </si>
  <si>
    <t>Субвенции бюджетам на государственную регистрацию актов гражданского состояния</t>
  </si>
  <si>
    <t>Субвенции бюджетам городских округов на государственную регистрацию актов гражданского состояния</t>
  </si>
  <si>
    <t>2 02 35082 00 0000 151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</si>
  <si>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</si>
  <si>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2 02 35082 04 0000 151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</si>
  <si>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</si>
  <si>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2 02 35260 00 0000 151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</si>
  <si>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</si>
  <si>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2 02 35260 04 0000 151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</si>
  <si>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</si>
  <si>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2 02 30024 00 0000 151</t>
  </si>
  <si>
    <t>Субвенции местным бюджетам на выполнение передаваемых полномочий субъектов Российской Федерации</t>
  </si>
  <si>
    <t>2 02 30024 04 0000 151</t>
  </si>
  <si>
    <t>Субвенции бюджетам городских округов на выполнение передаваемых полномочий субъектов Российской Федерации</t>
  </si>
  <si>
    <t>2 02 30029 00 0000 151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</si>
  <si>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</si>
  <si>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2 02 30029 04 0000 151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</si>
  <si>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</si>
  <si>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2 02 39999 00 0000 151</t>
  </si>
  <si>
    <t>Прочие субвенции</t>
  </si>
  <si>
    <t>2 02 39999 04 0000 151</t>
  </si>
  <si>
    <t>Прочие субвенции бюджетам городских округов</t>
  </si>
  <si>
    <t>ИТОГО ДОХОДОВ</t>
  </si>
  <si>
    <t>Код бюджетной классификации</t>
  </si>
  <si>
    <r>
      <t xml:space="preserve">в том числе: </t>
    </r>
    <r>
      <rPr>
        <i/>
        <sz val="11"/>
        <rFont val="Times New Roman"/>
        <family val="1"/>
        <charset val="204"/>
      </rPr>
      <t xml:space="preserve"> дополнительный норматив (сумма)</t>
    </r>
  </si>
  <si>
    <t>Ожидаемые         2016 год</t>
  </si>
  <si>
    <t>Факт 2015 года</t>
  </si>
  <si>
    <t>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</si>
  <si>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</si>
  <si>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</si>
  <si>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</si>
  <si>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</si>
  <si>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</si>
  <si>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1 05 03020 01 0000 110</t>
  </si>
  <si>
    <t>Единый сельскохозяйственный налог (за налоговые периоды, истекшие до 1 января 2011 года)</t>
  </si>
  <si>
    <t>1 07 00000 00 0000 000</t>
  </si>
  <si>
    <t>НАЛОГИ, СБОРЫ И РЕГУЛЯРНЫЕ ПЛАТЕЖИ ЗА ПОЛЬЗОВАНИЕ ПРИРОДНЫМИ РЕСУРСАМИ</t>
  </si>
  <si>
    <t>1 07 04000 01 0000 110</t>
  </si>
  <si>
    <t>Сборы за пользование объектами животного мира и за пользование объектами водных биологических ресурсов</t>
  </si>
  <si>
    <t>1 07 04010 01 0000 110</t>
  </si>
  <si>
    <t>Сбор за пользование объектами животного мира</t>
  </si>
  <si>
    <t>1 07 04030 01 0000 110</t>
  </si>
  <si>
    <t>Сбор за пользование объектами водных биологических ресурсов (по внутренним водным объектам)</t>
  </si>
  <si>
    <t>1 09 00000 00 0000 000</t>
  </si>
  <si>
    <t>ЗАДОЛЖЕННОСТЬ И ПЕРЕРАСЧЕТЫ ПО ОТМЕНЕННЫМ НАЛОГАМ, СБОРАМ И ИНЫМ ОБЯЗАТЕЛЬНЫМ ПЛАТЕЖАМ</t>
  </si>
  <si>
    <t>1 12 01020 01 0000 120</t>
  </si>
  <si>
    <t>Плата за выбросы загрязняющих веществ в атмосферный воздух передвижными объектами</t>
  </si>
  <si>
    <t>1 12 01050 01 0000 120</t>
  </si>
  <si>
    <t>Плата за иные виды негативного воздействия на окружающую среду</t>
  </si>
  <si>
    <t>1 16 08020 01 0000 140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</si>
  <si>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</si>
  <si>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1 16 18000 00 0000 140</t>
  </si>
  <si>
    <t>Денежные взыскания (штрафы) за нарушение бюджетного законодательства Российской Федерации</t>
  </si>
  <si>
    <t>1 16 18040 04 0000 140</t>
  </si>
  <si>
    <t>Денежные взыскания (штрафы) за нарушение бюджетного законодательства (в части бюджетов городских округов</t>
  </si>
  <si>
    <t>1 16 25084 04 0000 140</t>
  </si>
  <si>
    <t>Денежные взыскания (штрафы) за нарушение водного законодательства, установленное на водных объектах, находящихся в собственности городских округов</t>
  </si>
  <si>
    <t>1 16 23041 04 0000 140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</si>
  <si>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</si>
  <si>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1 16 30013 01 0000 140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</si>
  <si>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</si>
  <si>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</si>
  <si>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</si>
  <si>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</si>
  <si>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</si>
  <si>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2 02 01999 00 0000 151</t>
  </si>
  <si>
    <t>Прочие дотации</t>
  </si>
  <si>
    <t>2 02 01999 04 0000 151</t>
  </si>
  <si>
    <t>Прочие дотации бюджетам городских округов</t>
  </si>
  <si>
    <t>2 02 02008 00 0000 151</t>
  </si>
  <si>
    <t>Субсидии бюджетам на обеспечение жильем молодых семей</t>
  </si>
  <si>
    <t>2 02 02008 04 0000 151</t>
  </si>
  <si>
    <t>Субсидии бюджетам городских округов на обеспечение жильем молодых семей</t>
  </si>
  <si>
    <t>2 02 02051 00 0000 151</t>
  </si>
  <si>
    <t>Субсидии бюджетам на реализацию федеральных целевых программ</t>
  </si>
  <si>
    <t>2 02 02051 04 0000 151</t>
  </si>
  <si>
    <t>Субсидии бюджетам городских округов на реализацию федеральных целевых программ</t>
  </si>
  <si>
    <t>2 02 02088 00 0000 151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</si>
  <si>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</t>
  </si>
  <si>
    <t>2 02 02088 04 0000 151</t>
  </si>
  <si>
    <t>Субсидии бюджетам городских округов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</si>
  <si>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2 02 02088 04 0001 151</t>
  </si>
  <si>
    <t>Субсидии бюджетам городских округов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</si>
  <si>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2 02 02088 04 0002 151</t>
  </si>
  <si>
    <t>Субсидии бюджетам городских округов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</si>
  <si>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</si>
  <si>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</si>
  <si>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2 02 02089 04 0000 151</t>
  </si>
  <si>
    <t>Субсидии бюджетам городских округов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</si>
  <si>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2 02 02089 04 0001 151</t>
  </si>
  <si>
    <t>Субсидии бюджетам городских округов на обеспечение мероприятий по капитальному ремонту многоквартирных домов за счет средств бюджетов</t>
  </si>
  <si>
    <t>2 02 02089 04 0002 151</t>
  </si>
  <si>
    <t>Субсидии бюджетам городских округов на обеспечение мероприятий по переселению граждан из аварийного жилищного фонда за счет средств бюджетов</t>
  </si>
  <si>
    <t>2 02 02215 00 0000 151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</si>
  <si>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</si>
  <si>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2 02 02215 04 0000 151</t>
  </si>
  <si>
    <t>Субсидии бюджетам городских округов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</si>
  <si>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2 02 04000 00 0000 151</t>
  </si>
  <si>
    <t>Иные межбюджетные трансферты</t>
  </si>
  <si>
    <t>2 02 04012 00 0000 151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</si>
  <si>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</si>
  <si>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2 02 04012 04 0000 151</t>
  </si>
  <si>
    <t>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</si>
  <si>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>2 02 04025 00 0000 151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</si>
  <si>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</si>
  <si>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2 02 04025 04 0000 151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</si>
  <si>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</si>
  <si>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2 02 04041 00 0000 151</t>
  </si>
  <si>
    <t>Межбюджетные трансферты, передаваемые бюджетам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</si>
  <si>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2 02 04041 04 0000 151</t>
  </si>
  <si>
    <t>Межбюджетные трансферты, передаваемые бюджетам городских округов,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</t>
  </si>
  <si>
    <t>2 02 04061 00 0000 151</t>
  </si>
  <si>
    <t>Межбюджетные трансферты, передаваемые бюджетам на создание и развитие сети многофункциональных центров предоставления государственных и муниципальных услуг</t>
  </si>
  <si>
    <t>2 02 04061 04 0000 151</t>
  </si>
  <si>
    <t>Межбюджетные трансферты, передаваемые бюджетам городских округов на создание и развитие сети многофункциональных центров предоставления государственных и муниципальных услуг</t>
  </si>
  <si>
    <t>2 02 04999 00 0000 151</t>
  </si>
  <si>
    <t>Прочие межбюджетные трансферты, передаваемые бюджетам</t>
  </si>
  <si>
    <t>2 02 04999 04 0000 151</t>
  </si>
  <si>
    <t>Прочие межбюджетные трансферты, передаваемые бюджетам городских округов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</si>
  <si>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</si>
  <si>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</si>
  <si>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2 18 04000 04 0000 180</t>
  </si>
  <si>
    <t>Доходы бюджетов городских округов от возврата организациями остатков субсидий прошлых лет</t>
  </si>
  <si>
    <t>2 18 04030 04 0000 180</t>
  </si>
  <si>
    <t>Доходы бюджетов городских округов от возврата иными организациями остатков субсидий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</si>
  <si>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</si>
  <si>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</si>
  <si>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2 19 04000 04 0000 151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</si>
  <si>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</si>
  <si>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2 02 03007 00 0000 151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</si>
  <si>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</si>
  <si>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2 02 03007 04 0000 151</t>
  </si>
  <si>
    <t>Субвенции бюджетам городских округов на составление (изменение) списков кандидатов в присяжные заседатели федеральных судов общей юрисдикции в Российской Федерации</t>
  </si>
  <si>
    <t>2 02 03104 00 0000 151</t>
  </si>
  <si>
    <t>Субвенции бюджетам муниципальных образований на возмещение части затрат по наращиванию маточного поголовья овец и коз</t>
  </si>
  <si>
    <t>2 02 03104 04 0000 151</t>
  </si>
  <si>
    <t>Субвенции бюджетам городских округов на возмещение части затрат по наращиванию маточного поголовья овец и коз</t>
  </si>
  <si>
    <t>2 02 03111 00 0000 151</t>
  </si>
  <si>
    <t>Субвенции бюджетам муниципальных образований на поддержку экономически значимых региональных программ по развитию мясного скотоводства</t>
  </si>
  <si>
    <t>2 02 03111 04 0000 151</t>
  </si>
  <si>
    <t>Субвенции бюджетам городских округов на поддержку экономически значимых региональных программ по развитию мясного скотоводства</t>
  </si>
  <si>
    <t>2 02 03121 00 0000 151</t>
  </si>
  <si>
    <t>Субвенции бюджетам на проведение Всероссийской сельскохозяйственной переписи в 2016 году</t>
  </si>
  <si>
    <t>2 02 03121 04 0000 151</t>
  </si>
  <si>
    <t>Субвенции бюджетам городских округов на проведение Всероссийской сельскохозяйственной переписи в 2016 году</t>
  </si>
  <si>
    <t xml:space="preserve">                      дополнительный норматив ( % )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</si>
  <si>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</si>
  <si>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1 07 00000 00 0000 110</t>
  </si>
  <si>
    <t xml:space="preserve">  НАЛОГИ, СБОРЫ И РЕГУЛЯРНЫЕ ПЛАТЕЖИ ЗА ПОЛЬЗОВАНИЕ ПРИРОДНЫМИ РЕСУРСАМИ</t>
  </si>
  <si>
    <t>Субсидия бюджетам городских округов на поддержку отрасли культуры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</si>
  <si>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</si>
  <si>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Единая субвенция бюджетамгородских округов</t>
  </si>
  <si>
    <t xml:space="preserve">сумма </t>
  </si>
  <si>
    <t>%</t>
  </si>
  <si>
    <t xml:space="preserve">Наименование </t>
  </si>
  <si>
    <r>
      <t xml:space="preserve">в том числе: </t>
    </r>
    <r>
      <rPr>
        <i/>
        <sz val="10"/>
        <rFont val="Times New Roman"/>
        <family val="1"/>
        <charset val="204"/>
      </rPr>
      <t xml:space="preserve"> дополнительный норматив (сумма)</t>
    </r>
  </si>
  <si>
    <t>тыс. рублей</t>
  </si>
  <si>
    <t>Субсидии бюджетам городских округов на реализацию мероприятий по обеспечению жильем молодых семей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</si>
  <si>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</si>
  <si>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</si>
  <si>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</si>
  <si>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</si>
  <si>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</si>
  <si>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</si>
  <si>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</si>
  <si>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</si>
  <si>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2 02 20299 04 0000 150</t>
  </si>
  <si>
    <t>2 02 25497 04 0000 150</t>
  </si>
  <si>
    <t>2 02 10000 00 0000 150</t>
  </si>
  <si>
    <t>2 02 15001 04 0000 150</t>
  </si>
  <si>
    <t>2 02 15002 04 0000 150</t>
  </si>
  <si>
    <t>2 02 20000 00 0000 150</t>
  </si>
  <si>
    <t>2 02 20077 04 0000 150</t>
  </si>
  <si>
    <t>2 02 20302 04 0000 150</t>
  </si>
  <si>
    <t>2 02 20216 04 0000 150</t>
  </si>
  <si>
    <t>2 02 25519 04 0000 150</t>
  </si>
  <si>
    <t>2 02 25555 04 0000 150</t>
  </si>
  <si>
    <t>2 02 29999 04 0000 150</t>
  </si>
  <si>
    <t>2 02 30000 00 0000 150</t>
  </si>
  <si>
    <t>2 02 30024 04 0000 150</t>
  </si>
  <si>
    <t>2 02 30029 04 0000 150</t>
  </si>
  <si>
    <t>2 02 35082 04 0000 150</t>
  </si>
  <si>
    <t>2 02 35120 04 0000 150</t>
  </si>
  <si>
    <t>2 02 35930 04 0000 150</t>
  </si>
  <si>
    <t>2 02 39998 04 0000 150</t>
  </si>
  <si>
    <t>2 02 25304 04 0000 150</t>
  </si>
  <si>
    <t>2 02 45000 00 0000 150</t>
  </si>
  <si>
    <t>2 02 45303 04 0000 150</t>
  </si>
  <si>
    <t>1 01 02080 01 0000 110</t>
  </si>
  <si>
    <t>8=5-4</t>
  </si>
  <si>
    <t>9=(5/4)</t>
  </si>
  <si>
    <t>10=5-3</t>
  </si>
  <si>
    <t>11=(5/3)</t>
  </si>
  <si>
    <t>Дотации  бюджетам городских округов на выравнивание бюджетной обеспеченности</t>
  </si>
  <si>
    <t>2 02 19999 04 0000 150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</si>
  <si>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</si>
  <si>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2 02 25299 04 0000 150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</si>
  <si>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</si>
  <si>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</si>
  <si>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2026 г.</t>
  </si>
  <si>
    <t>2 02 49999 04 0000 150</t>
  </si>
  <si>
    <t>1 01 02130 01 0000 110</t>
  </si>
  <si>
    <t>1 01 02140 01 0000 110</t>
  </si>
  <si>
    <t>2 02 25098 04 0000 150</t>
  </si>
  <si>
    <t>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</si>
  <si>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2 02 25116 04 0000 150</t>
  </si>
  <si>
    <t>Субсидии бюджетам городских округов на реализацию программы комплексного развития молодежной политики в регионах Российской Федерации "Регион для молодых"</t>
  </si>
  <si>
    <t>2 02 25179 04 0000 150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</si>
  <si>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</si>
  <si>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1 06 05000 00 0000 110</t>
  </si>
  <si>
    <t>Налог на игорный бизнес</t>
  </si>
  <si>
    <t>2 02 25590 04 0000 150</t>
  </si>
  <si>
    <t>Субсидии бюджетам городских округов на техническое оснащение региональных и муниципальных музеев</t>
  </si>
  <si>
    <t>2 02 25750 04 0000 150</t>
  </si>
  <si>
    <t>Субсидии бюджетам городских округов на реализацию мероприятий по модернизации школьных систем образования</t>
  </si>
  <si>
    <t>-</t>
  </si>
  <si>
    <t>2027 г.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</si>
  <si>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</si>
  <si>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</si>
  <si>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2 02 25467 04 0000 150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</si>
  <si>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</si>
  <si>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 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</si>
  <si>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</si>
  <si>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1 01 02021 01 0000 110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</si>
  <si>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</si>
  <si>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1 01 02022 01 0000 110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</si>
  <si>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</si>
  <si>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</si>
  <si>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</si>
  <si>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</si>
  <si>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</si>
  <si>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</si>
  <si>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1 01 02150 01 0000 110</t>
  </si>
  <si>
    <t>1 01 02160 01 0000 110</t>
  </si>
  <si>
    <t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</si>
  <si>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1 01 02170 01 0000 110</t>
  </si>
  <si>
    <t>Налог на доходы физических лиц в части суммы налога, превышающей 9 402 тысячи рублей, относящейся к части налоговой базы, превышающей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</si>
  <si>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2 02 25424 04 0000 150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</si>
  <si>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</si>
  <si>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Сведения о доходах бюджета по видам доходов на 2026 год и плановый период 2027  и 2028 годов в
 сравнении с ожидаемым исполнением за 2025 год (оценка) и отчетом за 2024 год</t>
  </si>
  <si>
    <t>2024 г.</t>
  </si>
  <si>
    <t xml:space="preserve">        2025 г. (оценка)</t>
  </si>
  <si>
    <t>2028 г.</t>
  </si>
  <si>
    <t>Отклонение 2026 г. от
 2025 г. (оценка)</t>
  </si>
  <si>
    <t xml:space="preserve">Отклонение 2026 г. от
 2024 г. </t>
  </si>
  <si>
    <t>1 11 05 300 00 0000 120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</si>
  <si>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</si>
  <si>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1 12 01 070 01 0000 120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</si>
  <si>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</si>
  <si>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2 02 29 001 00 0000 150</t>
  </si>
  <si>
    <t>Субсидии бюджетам за счет средств резервного фонда Правительства Российской Федерации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</si>
  <si>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</si>
  <si>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1 01 02023 01 0000 110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</si>
  <si>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рублей)</t>
  </si>
  <si>
    <t>1 01 02024 01 0000 110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</si>
  <si>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9 402 тысячи рублей, относящейся к части налоговой базы, превышающей 50 миллионов рублей)</t>
  </si>
  <si>
    <t>1 01 02210 01 0000 110</t>
  </si>
  <si>
    <t>Налог на доходы физических лиц в части суммы налога, относящейся к налоговой базе, указанной в пункте 6 2 статьи 210 Налогового кодекса Российской Федерации, не превышающей 5 миллионов рублей</t>
  </si>
  <si>
    <t>1 01 02230 01 0000 110</t>
  </si>
  <si>
    <t>Налог на доходы физических лиц в части суммы налога, превышающей 650 тысяч рублей, относящейся к налоговой базе, указанной в пункте 6 2 статьи 210 Налогового кодекса Российской Федерации, превышающей 5 миллионов рублей</t>
  </si>
  <si>
    <t>1 05 07000 01 0000 110</t>
  </si>
  <si>
    <t>Налог, взимаемый в связи с применением специального налогового режима "Автоматизированная упрощенная система налогообложения"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</si>
  <si>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</si>
  <si>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</si>
  <si>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2 02 25348 04 0000 150</t>
  </si>
  <si>
    <t>Субсидии бюджетам городских округов на модернизацию региональных и муниципальных библиотек</t>
  </si>
  <si>
    <t>2 04 00000 00 0000 000</t>
  </si>
  <si>
    <t>БЕЗВОЗМЕЗДНЫЕ ПОСТУПЛЕНИЯ ОТ НЕГОСУДАРСТВЕННЫХ ОРГАНИЗАЦИЙ</t>
  </si>
  <si>
    <t>2 07 00000 00 0000 000</t>
  </si>
  <si>
    <t>ПРОЧИЕ БЕЗВОЗМЕЗДНЫЕ ПОСТУПЛЕНИЯ</t>
  </si>
  <si>
    <t>1 03 03000 01 0000 110</t>
  </si>
  <si>
    <t>Туристический налог</t>
  </si>
  <si>
    <t>2 02 25154 04 0000 150</t>
  </si>
  <si>
    <t>Субсидии бюджетам городских округов на реализацию мероприятий по модернизации коммунальной инфраструктуры</t>
  </si>
  <si>
    <t>2 02 25228 04 0000 150</t>
  </si>
  <si>
    <t>Субсидии бюджетам городских округов на оснащение объектов спортивной инфраструктуры спортивно-технологическим оборудованием</t>
  </si>
  <si>
    <t>2 02 25454 04 0000 150</t>
  </si>
  <si>
    <t>Субсидии бюджетам городских округов на создание модельных муниципальных библиотек</t>
  </si>
  <si>
    <t>2 02 25513 04 0000 150</t>
  </si>
  <si>
    <t>Субсидии бюджетам городских округов на развитие сети учреждений культурно-досугового типа</t>
  </si>
  <si>
    <t>Субвенции бюджетам городских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</si>
  <si>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2 02 45050 04 0000 150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</si>
</sst>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rgb="FF26282F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b/>
      <sz val="11"/>
      <name val="Times New Roman"/>
      <family val="1"/>
      <charset val="204"/>
    </font>
    <font>
      <b/>
      <sz val="11.5"/>
      <color rgb="FF000000"/>
      <name val="Times New Roman"/>
      <family val="1"/>
      <charset val="204"/>
    </font>
    <font>
      <i/>
      <sz val="11.5"/>
      <color rgb="FF000000"/>
      <name val="Times New Roman"/>
      <family val="1"/>
      <charset val="204"/>
    </font>
    <font>
      <sz val="11.5"/>
      <color rgb="FF000000"/>
      <name val="Times New Roman"/>
      <family val="1"/>
      <charset val="204"/>
    </font>
    <font>
      <i/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rgb="FF26282F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22272F"/>
      <name val="Times New Roman"/>
      <family val="1"/>
      <charset val="204"/>
    </font>
    <font>
      <sz val="11"/>
      <color rgb="FF22272F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16" fillId="0" borderId="0" applyFont="0" applyFill="0" applyBorder="0" applyAlignment="0" applyProtection="0"/>
    <xf numFmtId="0" fontId="19" fillId="0" borderId="0"/>
  </cellStyleXfs>
  <cellXfs count="261">
    <xf numFmtId="0" fontId="0" fillId="0" borderId="0" xfId="0"/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wrapText="1"/>
    </xf>
    <xf numFmtId="0" fontId="4" fillId="0" borderId="0" xfId="0" applyFont="1"/>
    <xf numFmtId="0" fontId="1" fillId="2" borderId="5" xfId="0" applyFont="1" applyFill="1" applyBorder="1" applyAlignment="1">
      <alignment horizontal="center" vertical="top"/>
    </xf>
    <xf numFmtId="0" fontId="6" fillId="0" borderId="3" xfId="0" applyFont="1" applyBorder="1" applyAlignment="1">
      <alignment vertical="top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1" fillId="0" borderId="3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/>
    </xf>
    <xf numFmtId="0" fontId="5" fillId="0" borderId="3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0" fillId="2" borderId="5" xfId="0" applyFont="1" applyFill="1" applyBorder="1" applyAlignment="1">
      <alignment horizontal="center" vertical="top"/>
    </xf>
    <xf numFmtId="0" fontId="10" fillId="2" borderId="3" xfId="0" applyFont="1" applyFill="1" applyBorder="1" applyAlignment="1">
      <alignment vertical="top" wrapText="1"/>
    </xf>
    <xf numFmtId="4" fontId="10" fillId="2" borderId="3" xfId="0" applyNumberFormat="1" applyFont="1" applyFill="1" applyBorder="1" applyAlignment="1">
      <alignment horizontal="right"/>
    </xf>
    <xf numFmtId="0" fontId="6" fillId="2" borderId="5" xfId="0" applyFont="1" applyFill="1" applyBorder="1" applyAlignment="1">
      <alignment horizontal="center"/>
    </xf>
    <xf numFmtId="0" fontId="10" fillId="2" borderId="3" xfId="0" applyFont="1" applyFill="1" applyBorder="1"/>
    <xf numFmtId="0" fontId="10" fillId="0" borderId="3" xfId="0" applyFont="1" applyBorder="1" applyAlignment="1">
      <alignment vertical="top"/>
    </xf>
    <xf numFmtId="4" fontId="10" fillId="0" borderId="3" xfId="0" applyNumberFormat="1" applyFont="1" applyBorder="1" applyAlignment="1">
      <alignment horizontal="right"/>
    </xf>
    <xf numFmtId="0" fontId="6" fillId="0" borderId="3" xfId="0" applyFont="1" applyBorder="1" applyAlignment="1">
      <alignment vertical="top"/>
    </xf>
    <xf numFmtId="4" fontId="8" fillId="0" borderId="3" xfId="0" applyNumberFormat="1" applyFont="1" applyBorder="1" applyAlignment="1">
      <alignment horizontal="right"/>
    </xf>
    <xf numFmtId="0" fontId="8" fillId="0" borderId="3" xfId="0" applyFont="1" applyBorder="1" applyAlignment="1">
      <alignment vertical="top"/>
    </xf>
    <xf numFmtId="0" fontId="8" fillId="0" borderId="3" xfId="0" applyFont="1" applyBorder="1" applyAlignment="1">
      <alignment horizontal="right"/>
    </xf>
    <xf numFmtId="0" fontId="6" fillId="2" borderId="5" xfId="0" applyFont="1" applyFill="1" applyBorder="1" applyAlignment="1">
      <alignment horizontal="center" vertical="top"/>
    </xf>
    <xf numFmtId="4" fontId="6" fillId="0" borderId="3" xfId="0" applyNumberFormat="1" applyFont="1" applyBorder="1" applyAlignment="1">
      <alignment horizontal="right"/>
    </xf>
    <xf numFmtId="0" fontId="6" fillId="0" borderId="3" xfId="0" applyFont="1" applyBorder="1" applyAlignment="1">
      <alignment wrapText="1"/>
    </xf>
    <xf numFmtId="0" fontId="6" fillId="0" borderId="5" xfId="0" applyFont="1" applyBorder="1" applyAlignment="1">
      <alignment horizontal="center" vertical="top"/>
    </xf>
    <xf numFmtId="0" fontId="6" fillId="0" borderId="3" xfId="0" applyFont="1" applyBorder="1" applyAlignment="1">
      <alignment horizontal="right"/>
    </xf>
    <xf numFmtId="0" fontId="6" fillId="2" borderId="3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top"/>
    </xf>
    <xf numFmtId="0" fontId="8" fillId="2" borderId="3" xfId="0" applyFont="1" applyFill="1" applyBorder="1" applyAlignment="1">
      <alignment wrapText="1"/>
    </xf>
    <xf numFmtId="0" fontId="10" fillId="0" borderId="5" xfId="0" applyFont="1" applyBorder="1" applyAlignment="1">
      <alignment horizontal="center" vertical="top"/>
    </xf>
    <xf numFmtId="0" fontId="10" fillId="0" borderId="3" xfId="0" applyFont="1" applyBorder="1" applyAlignment="1">
      <alignment vertical="top" wrapText="1"/>
    </xf>
    <xf numFmtId="0" fontId="10" fillId="0" borderId="3" xfId="0" applyFont="1" applyBorder="1" applyAlignment="1">
      <alignment horizontal="right"/>
    </xf>
    <xf numFmtId="0" fontId="6" fillId="2" borderId="3" xfId="0" applyFont="1" applyFill="1" applyBorder="1" applyAlignment="1">
      <alignment horizontal="right"/>
    </xf>
    <xf numFmtId="4" fontId="6" fillId="2" borderId="3" xfId="0" applyNumberFormat="1" applyFont="1" applyFill="1" applyBorder="1" applyAlignment="1">
      <alignment horizontal="right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wrapText="1"/>
    </xf>
    <xf numFmtId="0" fontId="8" fillId="2" borderId="3" xfId="0" applyFont="1" applyFill="1" applyBorder="1" applyAlignment="1">
      <alignment horizontal="right"/>
    </xf>
    <xf numFmtId="0" fontId="6" fillId="0" borderId="5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6" fillId="2" borderId="3" xfId="0" applyFont="1" applyFill="1" applyBorder="1" applyAlignment="1">
      <alignment vertical="top" wrapText="1"/>
    </xf>
    <xf numFmtId="0" fontId="8" fillId="2" borderId="3" xfId="0" applyFont="1" applyFill="1" applyBorder="1" applyAlignment="1">
      <alignment vertical="top" wrapText="1"/>
    </xf>
    <xf numFmtId="0" fontId="6" fillId="0" borderId="0" xfId="0" applyFont="1"/>
    <xf numFmtId="0" fontId="6" fillId="0" borderId="3" xfId="1" applyFont="1" applyBorder="1" applyAlignment="1" applyProtection="1">
      <alignment vertical="top" wrapText="1"/>
    </xf>
    <xf numFmtId="0" fontId="4" fillId="0" borderId="6" xfId="0" applyFont="1" applyBorder="1" applyAlignment="1">
      <alignment horizontal="center" vertical="center"/>
    </xf>
    <xf numFmtId="0" fontId="6" fillId="0" borderId="6" xfId="0" applyFont="1" applyBorder="1"/>
    <xf numFmtId="0" fontId="12" fillId="0" borderId="6" xfId="0" applyFont="1" applyBorder="1" applyAlignment="1">
      <alignment horizontal="center" vertical="top"/>
    </xf>
    <xf numFmtId="0" fontId="12" fillId="0" borderId="2" xfId="0" applyFont="1" applyBorder="1" applyAlignment="1">
      <alignment wrapText="1"/>
    </xf>
    <xf numFmtId="0" fontId="12" fillId="2" borderId="2" xfId="0" applyFont="1" applyFill="1" applyBorder="1" applyAlignment="1">
      <alignment horizontal="center"/>
    </xf>
    <xf numFmtId="0" fontId="1" fillId="0" borderId="6" xfId="0" applyFont="1" applyBorder="1" applyAlignment="1">
      <alignment horizontal="center" vertical="top"/>
    </xf>
    <xf numFmtId="0" fontId="1" fillId="0" borderId="2" xfId="0" applyFont="1" applyBorder="1" applyAlignment="1">
      <alignment wrapText="1"/>
    </xf>
    <xf numFmtId="0" fontId="1" fillId="2" borderId="2" xfId="0" applyFont="1" applyFill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0" fontId="2" fillId="0" borderId="6" xfId="0" applyFont="1" applyBorder="1" applyAlignment="1">
      <alignment vertical="top"/>
    </xf>
    <xf numFmtId="0" fontId="3" fillId="0" borderId="2" xfId="0" applyFont="1" applyBorder="1" applyAlignment="1">
      <alignment wrapText="1"/>
    </xf>
    <xf numFmtId="0" fontId="1" fillId="0" borderId="5" xfId="0" applyFont="1" applyBorder="1" applyAlignment="1">
      <alignment vertical="top"/>
    </xf>
    <xf numFmtId="0" fontId="2" fillId="0" borderId="6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5" fillId="0" borderId="2" xfId="0" applyFont="1" applyBorder="1" applyAlignment="1">
      <alignment wrapText="1"/>
    </xf>
    <xf numFmtId="0" fontId="1" fillId="2" borderId="6" xfId="0" applyFont="1" applyFill="1" applyBorder="1" applyAlignment="1">
      <alignment horizontal="center" vertical="top"/>
    </xf>
    <xf numFmtId="0" fontId="1" fillId="0" borderId="2" xfId="0" applyFont="1" applyBorder="1" applyAlignment="1">
      <alignment vertical="top" wrapText="1"/>
    </xf>
    <xf numFmtId="0" fontId="8" fillId="0" borderId="6" xfId="0" applyFont="1" applyBorder="1" applyAlignment="1">
      <alignment horizontal="center" vertical="top"/>
    </xf>
    <xf numFmtId="0" fontId="14" fillId="0" borderId="2" xfId="1" applyFont="1" applyBorder="1" applyAlignment="1" applyProtection="1">
      <alignment wrapText="1"/>
    </xf>
    <xf numFmtId="0" fontId="15" fillId="0" borderId="3" xfId="1" applyFont="1" applyBorder="1" applyAlignment="1" applyProtection="1">
      <alignment wrapText="1"/>
    </xf>
    <xf numFmtId="0" fontId="6" fillId="0" borderId="6" xfId="0" applyFont="1" applyBorder="1" applyAlignment="1">
      <alignment horizontal="center" vertical="top"/>
    </xf>
    <xf numFmtId="0" fontId="6" fillId="0" borderId="2" xfId="1" applyFont="1" applyBorder="1" applyAlignment="1" applyProtection="1">
      <alignment wrapText="1"/>
    </xf>
    <xf numFmtId="0" fontId="1" fillId="0" borderId="6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vertical="top" wrapText="1"/>
    </xf>
    <xf numFmtId="0" fontId="3" fillId="0" borderId="3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4" fillId="3" borderId="6" xfId="0" applyFont="1" applyFill="1" applyBorder="1" applyAlignment="1">
      <alignment horizontal="center" vertical="center"/>
    </xf>
    <xf numFmtId="4" fontId="11" fillId="3" borderId="6" xfId="0" applyNumberFormat="1" applyFont="1" applyFill="1" applyBorder="1" applyAlignment="1">
      <alignment horizontal="center" vertical="top"/>
    </xf>
    <xf numFmtId="4" fontId="11" fillId="3" borderId="5" xfId="0" applyNumberFormat="1" applyFont="1" applyFill="1" applyBorder="1" applyAlignment="1">
      <alignment horizontal="center"/>
    </xf>
    <xf numFmtId="4" fontId="12" fillId="3" borderId="5" xfId="0" applyNumberFormat="1" applyFont="1" applyFill="1" applyBorder="1" applyAlignment="1">
      <alignment horizontal="center"/>
    </xf>
    <xf numFmtId="0" fontId="6" fillId="3" borderId="6" xfId="0" applyFont="1" applyFill="1" applyBorder="1"/>
    <xf numFmtId="4" fontId="13" fillId="3" borderId="5" xfId="0" applyNumberFormat="1" applyFont="1" applyFill="1" applyBorder="1" applyAlignment="1">
      <alignment horizontal="center"/>
    </xf>
    <xf numFmtId="2" fontId="13" fillId="3" borderId="5" xfId="0" applyNumberFormat="1" applyFont="1" applyFill="1" applyBorder="1" applyAlignment="1">
      <alignment horizontal="center"/>
    </xf>
    <xf numFmtId="2" fontId="12" fillId="3" borderId="5" xfId="0" applyNumberFormat="1" applyFont="1" applyFill="1" applyBorder="1" applyAlignment="1">
      <alignment horizontal="center"/>
    </xf>
    <xf numFmtId="0" fontId="6" fillId="3" borderId="2" xfId="0" applyFont="1" applyFill="1" applyBorder="1"/>
    <xf numFmtId="0" fontId="12" fillId="3" borderId="5" xfId="0" applyFont="1" applyFill="1" applyBorder="1" applyAlignment="1">
      <alignment horizontal="center"/>
    </xf>
    <xf numFmtId="0" fontId="4" fillId="3" borderId="0" xfId="0" applyFont="1" applyFill="1" applyBorder="1"/>
    <xf numFmtId="4" fontId="8" fillId="0" borderId="7" xfId="0" applyNumberFormat="1" applyFont="1" applyBorder="1" applyAlignment="1">
      <alignment horizontal="right"/>
    </xf>
    <xf numFmtId="0" fontId="12" fillId="2" borderId="8" xfId="0" applyFont="1" applyFill="1" applyBorder="1" applyAlignment="1">
      <alignment horizontal="center"/>
    </xf>
    <xf numFmtId="4" fontId="6" fillId="0" borderId="7" xfId="0" applyNumberFormat="1" applyFont="1" applyBorder="1" applyAlignment="1">
      <alignment horizontal="right"/>
    </xf>
    <xf numFmtId="4" fontId="12" fillId="3" borderId="3" xfId="0" applyNumberFormat="1" applyFont="1" applyFill="1" applyBorder="1" applyAlignment="1">
      <alignment horizontal="center"/>
    </xf>
    <xf numFmtId="4" fontId="13" fillId="3" borderId="3" xfId="0" applyNumberFormat="1" applyFont="1" applyFill="1" applyBorder="1" applyAlignment="1">
      <alignment horizontal="center"/>
    </xf>
    <xf numFmtId="4" fontId="10" fillId="0" borderId="2" xfId="0" applyNumberFormat="1" applyFont="1" applyBorder="1" applyAlignment="1">
      <alignment horizontal="right"/>
    </xf>
    <xf numFmtId="4" fontId="6" fillId="0" borderId="2" xfId="0" applyNumberFormat="1" applyFont="1" applyBorder="1" applyAlignment="1">
      <alignment horizontal="right"/>
    </xf>
    <xf numFmtId="2" fontId="6" fillId="0" borderId="9" xfId="0" applyNumberFormat="1" applyFont="1" applyBorder="1"/>
    <xf numFmtId="4" fontId="6" fillId="0" borderId="9" xfId="0" applyNumberFormat="1" applyFont="1" applyBorder="1" applyAlignment="1">
      <alignment horizontal="right"/>
    </xf>
    <xf numFmtId="2" fontId="6" fillId="0" borderId="10" xfId="0" applyNumberFormat="1" applyFont="1" applyBorder="1"/>
    <xf numFmtId="4" fontId="6" fillId="0" borderId="0" xfId="0" applyNumberFormat="1" applyFont="1"/>
    <xf numFmtId="4" fontId="8" fillId="0" borderId="6" xfId="0" applyNumberFormat="1" applyFont="1" applyBorder="1" applyAlignment="1">
      <alignment horizontal="right"/>
    </xf>
    <xf numFmtId="2" fontId="6" fillId="0" borderId="6" xfId="0" applyNumberFormat="1" applyFont="1" applyBorder="1"/>
    <xf numFmtId="2" fontId="6" fillId="0" borderId="6" xfId="0" applyNumberFormat="1" applyFont="1" applyBorder="1" applyAlignment="1">
      <alignment horizontal="right"/>
    </xf>
    <xf numFmtId="2" fontId="8" fillId="0" borderId="3" xfId="0" applyNumberFormat="1" applyFont="1" applyBorder="1" applyAlignment="1">
      <alignment horizontal="right"/>
    </xf>
    <xf numFmtId="0" fontId="6" fillId="3" borderId="3" xfId="0" applyFont="1" applyFill="1" applyBorder="1" applyAlignment="1">
      <alignment horizontal="right"/>
    </xf>
    <xf numFmtId="0" fontId="8" fillId="3" borderId="3" xfId="0" applyFont="1" applyFill="1" applyBorder="1" applyAlignment="1">
      <alignment horizontal="right"/>
    </xf>
    <xf numFmtId="4" fontId="6" fillId="3" borderId="3" xfId="0" applyNumberFormat="1" applyFont="1" applyFill="1" applyBorder="1" applyAlignment="1">
      <alignment horizontal="right"/>
    </xf>
    <xf numFmtId="4" fontId="8" fillId="3" borderId="3" xfId="0" applyNumberFormat="1" applyFont="1" applyFill="1" applyBorder="1" applyAlignment="1">
      <alignment horizontal="right"/>
    </xf>
    <xf numFmtId="0" fontId="6" fillId="0" borderId="0" xfId="0" applyFont="1" applyBorder="1"/>
    <xf numFmtId="0" fontId="4" fillId="3" borderId="0" xfId="0" applyFont="1" applyFill="1" applyBorder="1" applyAlignment="1">
      <alignment vertical="justify"/>
    </xf>
    <xf numFmtId="164" fontId="4" fillId="3" borderId="0" xfId="0" applyNumberFormat="1" applyFont="1" applyFill="1" applyBorder="1" applyAlignment="1">
      <alignment vertical="justify"/>
    </xf>
    <xf numFmtId="164" fontId="4" fillId="3" borderId="0" xfId="0" applyNumberFormat="1" applyFont="1" applyFill="1" applyBorder="1" applyAlignment="1">
      <alignment vertical="center"/>
    </xf>
    <xf numFmtId="165" fontId="4" fillId="3" borderId="0" xfId="2" applyNumberFormat="1" applyFont="1" applyFill="1" applyBorder="1" applyAlignment="1">
      <alignment vertical="center"/>
    </xf>
    <xf numFmtId="0" fontId="18" fillId="3" borderId="0" xfId="0" applyFont="1" applyFill="1" applyBorder="1" applyAlignment="1">
      <alignment vertical="justify"/>
    </xf>
    <xf numFmtId="164" fontId="18" fillId="3" borderId="0" xfId="0" applyNumberFormat="1" applyFont="1" applyFill="1" applyBorder="1" applyAlignment="1">
      <alignment vertical="center"/>
    </xf>
    <xf numFmtId="165" fontId="18" fillId="3" borderId="0" xfId="2" applyNumberFormat="1" applyFont="1" applyFill="1" applyBorder="1" applyAlignment="1">
      <alignment vertical="center"/>
    </xf>
    <xf numFmtId="0" fontId="7" fillId="3" borderId="0" xfId="0" applyFont="1" applyFill="1" applyBorder="1" applyAlignment="1">
      <alignment vertical="justify"/>
    </xf>
    <xf numFmtId="164" fontId="7" fillId="3" borderId="0" xfId="0" applyNumberFormat="1" applyFont="1" applyFill="1" applyBorder="1" applyAlignment="1">
      <alignment vertical="center"/>
    </xf>
    <xf numFmtId="165" fontId="7" fillId="3" borderId="0" xfId="2" applyNumberFormat="1" applyFont="1" applyFill="1" applyBorder="1" applyAlignment="1">
      <alignment vertical="center"/>
    </xf>
    <xf numFmtId="0" fontId="18" fillId="3" borderId="0" xfId="0" applyFont="1" applyFill="1" applyBorder="1"/>
    <xf numFmtId="164" fontId="18" fillId="3" borderId="0" xfId="0" applyNumberFormat="1" applyFont="1" applyFill="1" applyBorder="1"/>
    <xf numFmtId="0" fontId="17" fillId="3" borderId="0" xfId="0" applyFont="1" applyFill="1" applyBorder="1" applyAlignment="1">
      <alignment vertical="center"/>
    </xf>
    <xf numFmtId="164" fontId="17" fillId="3" borderId="0" xfId="0" applyNumberFormat="1" applyFont="1" applyFill="1" applyBorder="1" applyAlignment="1">
      <alignment vertical="center"/>
    </xf>
    <xf numFmtId="165" fontId="17" fillId="3" borderId="0" xfId="2" applyNumberFormat="1" applyFont="1" applyFill="1" applyBorder="1" applyAlignment="1">
      <alignment vertical="center"/>
    </xf>
    <xf numFmtId="0" fontId="17" fillId="3" borderId="0" xfId="0" applyFont="1" applyFill="1" applyBorder="1" applyAlignment="1">
      <alignment vertical="center" wrapText="1"/>
    </xf>
    <xf numFmtId="164" fontId="17" fillId="3" borderId="0" xfId="0" applyNumberFormat="1" applyFont="1" applyFill="1" applyBorder="1" applyAlignment="1">
      <alignment vertical="center" wrapText="1"/>
    </xf>
    <xf numFmtId="0" fontId="17" fillId="3" borderId="0" xfId="0" applyFont="1" applyFill="1" applyBorder="1" applyAlignment="1">
      <alignment vertical="justify"/>
    </xf>
    <xf numFmtId="164" fontId="17" fillId="3" borderId="0" xfId="0" applyNumberFormat="1" applyFont="1" applyFill="1" applyBorder="1" applyAlignment="1">
      <alignment vertical="justify"/>
    </xf>
    <xf numFmtId="4" fontId="17" fillId="3" borderId="0" xfId="0" applyNumberFormat="1" applyFont="1" applyFill="1" applyBorder="1" applyAlignment="1">
      <alignment vertical="justify"/>
    </xf>
    <xf numFmtId="4" fontId="17" fillId="3" borderId="0" xfId="0" applyNumberFormat="1" applyFont="1" applyFill="1" applyBorder="1" applyAlignment="1">
      <alignment vertical="center"/>
    </xf>
    <xf numFmtId="4" fontId="17" fillId="3" borderId="0" xfId="0" applyNumberFormat="1" applyFont="1" applyFill="1" applyBorder="1" applyAlignment="1">
      <alignment horizontal="right" vertical="center"/>
    </xf>
    <xf numFmtId="164" fontId="4" fillId="3" borderId="0" xfId="0" applyNumberFormat="1" applyFont="1" applyFill="1" applyBorder="1" applyAlignment="1">
      <alignment horizontal="right" vertical="center"/>
    </xf>
    <xf numFmtId="0" fontId="4" fillId="3" borderId="0" xfId="0" applyFont="1" applyFill="1"/>
    <xf numFmtId="0" fontId="6" fillId="3" borderId="0" xfId="0" applyFont="1" applyFill="1"/>
    <xf numFmtId="0" fontId="6" fillId="3" borderId="0" xfId="0" applyFont="1" applyFill="1" applyBorder="1"/>
    <xf numFmtId="0" fontId="4" fillId="3" borderId="0" xfId="0" applyFont="1" applyFill="1" applyBorder="1" applyAlignment="1">
      <alignment vertical="center"/>
    </xf>
    <xf numFmtId="0" fontId="8" fillId="0" borderId="0" xfId="0" applyFont="1"/>
    <xf numFmtId="4" fontId="8" fillId="2" borderId="3" xfId="0" applyNumberFormat="1" applyFont="1" applyFill="1" applyBorder="1" applyAlignment="1">
      <alignment horizontal="right"/>
    </xf>
    <xf numFmtId="0" fontId="0" fillId="0" borderId="0" xfId="0" applyFont="1"/>
    <xf numFmtId="0" fontId="20" fillId="0" borderId="0" xfId="0" applyFont="1"/>
    <xf numFmtId="0" fontId="0" fillId="3" borderId="0" xfId="0" applyFill="1"/>
    <xf numFmtId="164" fontId="21" fillId="3" borderId="11" xfId="3" applyNumberFormat="1" applyFont="1" applyFill="1" applyBorder="1" applyAlignment="1">
      <alignment horizontal="center" vertical="center"/>
    </xf>
    <xf numFmtId="2" fontId="0" fillId="0" borderId="0" xfId="0" applyNumberFormat="1"/>
    <xf numFmtId="0" fontId="22" fillId="3" borderId="11" xfId="0" applyFont="1" applyFill="1" applyBorder="1" applyAlignment="1">
      <alignment horizontal="center" vertical="top"/>
    </xf>
    <xf numFmtId="0" fontId="24" fillId="3" borderId="11" xfId="0" applyFont="1" applyFill="1" applyBorder="1" applyAlignment="1">
      <alignment horizontal="left" vertical="top" wrapText="1"/>
    </xf>
    <xf numFmtId="0" fontId="25" fillId="3" borderId="11" xfId="0" applyFont="1" applyFill="1" applyBorder="1" applyAlignment="1">
      <alignment horizontal="center" vertical="top"/>
    </xf>
    <xf numFmtId="0" fontId="26" fillId="3" borderId="11" xfId="0" applyFont="1" applyFill="1" applyBorder="1" applyAlignment="1">
      <alignment horizontal="left" vertical="top" wrapText="1"/>
    </xf>
    <xf numFmtId="0" fontId="25" fillId="3" borderId="11" xfId="0" applyFont="1" applyFill="1" applyBorder="1" applyAlignment="1">
      <alignment horizontal="left" vertical="center" wrapText="1"/>
    </xf>
    <xf numFmtId="0" fontId="22" fillId="3" borderId="11" xfId="0" applyFont="1" applyFill="1" applyBorder="1" applyAlignment="1">
      <alignment horizontal="left" vertical="top" wrapText="1"/>
    </xf>
    <xf numFmtId="0" fontId="28" fillId="3" borderId="11" xfId="0" applyFont="1" applyFill="1" applyBorder="1" applyAlignment="1">
      <alignment horizontal="center" vertical="top"/>
    </xf>
    <xf numFmtId="0" fontId="28" fillId="3" borderId="11" xfId="0" applyFont="1" applyFill="1" applyBorder="1" applyAlignment="1">
      <alignment horizontal="left" vertical="center" wrapText="1"/>
    </xf>
    <xf numFmtId="0" fontId="25" fillId="3" borderId="11" xfId="0" applyFont="1" applyFill="1" applyBorder="1" applyAlignment="1">
      <alignment horizontal="left" vertical="top" wrapText="1"/>
    </xf>
    <xf numFmtId="0" fontId="27" fillId="3" borderId="11" xfId="1" applyFont="1" applyFill="1" applyBorder="1" applyAlignment="1" applyProtection="1">
      <alignment horizontal="left" vertical="top" wrapText="1"/>
    </xf>
    <xf numFmtId="0" fontId="25" fillId="3" borderId="11" xfId="0" applyNumberFormat="1" applyFont="1" applyFill="1" applyBorder="1" applyAlignment="1">
      <alignment horizontal="left" vertical="top" wrapText="1"/>
    </xf>
    <xf numFmtId="0" fontId="25" fillId="3" borderId="11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22" fillId="4" borderId="11" xfId="0" applyFont="1" applyFill="1" applyBorder="1" applyAlignment="1">
      <alignment horizontal="center" vertical="center"/>
    </xf>
    <xf numFmtId="0" fontId="22" fillId="4" borderId="13" xfId="0" applyFont="1" applyFill="1" applyBorder="1" applyAlignment="1">
      <alignment horizontal="center" vertical="center"/>
    </xf>
    <xf numFmtId="2" fontId="21" fillId="4" borderId="11" xfId="3" applyNumberFormat="1" applyFont="1" applyFill="1" applyBorder="1" applyAlignment="1">
      <alignment horizontal="center" vertical="center" wrapText="1"/>
    </xf>
    <xf numFmtId="0" fontId="22" fillId="5" borderId="11" xfId="0" applyFont="1" applyFill="1" applyBorder="1" applyAlignment="1">
      <alignment horizontal="center" vertical="top"/>
    </xf>
    <xf numFmtId="0" fontId="24" fillId="5" borderId="11" xfId="0" applyFont="1" applyFill="1" applyBorder="1" applyAlignment="1">
      <alignment horizontal="left" vertical="top" wrapText="1"/>
    </xf>
    <xf numFmtId="164" fontId="21" fillId="5" borderId="11" xfId="3" applyNumberFormat="1" applyFont="1" applyFill="1" applyBorder="1" applyAlignment="1">
      <alignment horizontal="center" vertical="center"/>
    </xf>
    <xf numFmtId="0" fontId="22" fillId="5" borderId="11" xfId="0" applyFont="1" applyFill="1" applyBorder="1"/>
    <xf numFmtId="0" fontId="23" fillId="0" borderId="0" xfId="0" applyFont="1"/>
    <xf numFmtId="0" fontId="23" fillId="3" borderId="0" xfId="0" applyFont="1" applyFill="1"/>
    <xf numFmtId="164" fontId="22" fillId="5" borderId="11" xfId="0" applyNumberFormat="1" applyFont="1" applyFill="1" applyBorder="1" applyAlignment="1">
      <alignment horizontal="center" vertical="center"/>
    </xf>
    <xf numFmtId="164" fontId="22" fillId="3" borderId="11" xfId="0" applyNumberFormat="1" applyFont="1" applyFill="1" applyBorder="1" applyAlignment="1">
      <alignment horizontal="center" vertical="center"/>
    </xf>
    <xf numFmtId="164" fontId="25" fillId="0" borderId="11" xfId="0" applyNumberFormat="1" applyFont="1" applyBorder="1" applyAlignment="1">
      <alignment horizontal="center" vertical="center"/>
    </xf>
    <xf numFmtId="164" fontId="22" fillId="0" borderId="11" xfId="0" applyNumberFormat="1" applyFont="1" applyBorder="1" applyAlignment="1">
      <alignment horizontal="center" vertical="center"/>
    </xf>
    <xf numFmtId="164" fontId="28" fillId="0" borderId="11" xfId="0" applyNumberFormat="1" applyFont="1" applyBorder="1" applyAlignment="1">
      <alignment horizontal="center" vertical="center"/>
    </xf>
    <xf numFmtId="164" fontId="25" fillId="3" borderId="11" xfId="0" applyNumberFormat="1" applyFont="1" applyFill="1" applyBorder="1" applyAlignment="1">
      <alignment horizontal="center" vertical="center"/>
    </xf>
    <xf numFmtId="164" fontId="28" fillId="3" borderId="11" xfId="0" applyNumberFormat="1" applyFont="1" applyFill="1" applyBorder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23" fillId="6" borderId="0" xfId="0" applyFont="1" applyFill="1"/>
    <xf numFmtId="0" fontId="21" fillId="4" borderId="11" xfId="3" applyFont="1" applyFill="1" applyBorder="1" applyAlignment="1">
      <alignment horizontal="center" vertical="center"/>
    </xf>
    <xf numFmtId="164" fontId="25" fillId="3" borderId="0" xfId="0" applyNumberFormat="1" applyFont="1" applyFill="1" applyBorder="1" applyAlignment="1">
      <alignment horizontal="center" vertical="center"/>
    </xf>
    <xf numFmtId="0" fontId="30" fillId="0" borderId="11" xfId="0" applyFont="1" applyBorder="1" applyAlignment="1">
      <alignment horizontal="left" vertical="center" wrapText="1"/>
    </xf>
    <xf numFmtId="164" fontId="26" fillId="3" borderId="11" xfId="3" applyNumberFormat="1" applyFont="1" applyFill="1" applyBorder="1" applyAlignment="1">
      <alignment horizontal="center" vertical="center"/>
    </xf>
    <xf numFmtId="164" fontId="27" fillId="3" borderId="11" xfId="3" applyNumberFormat="1" applyFont="1" applyFill="1" applyBorder="1" applyAlignment="1">
      <alignment horizontal="center" vertical="center"/>
    </xf>
    <xf numFmtId="164" fontId="25" fillId="3" borderId="0" xfId="0" applyNumberFormat="1" applyFont="1" applyFill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164" fontId="25" fillId="3" borderId="13" xfId="0" applyNumberFormat="1" applyFont="1" applyFill="1" applyBorder="1" applyAlignment="1">
      <alignment horizontal="center" vertical="center"/>
    </xf>
    <xf numFmtId="165" fontId="21" fillId="5" borderId="11" xfId="3" applyNumberFormat="1" applyFont="1" applyFill="1" applyBorder="1" applyAlignment="1">
      <alignment horizontal="center" vertical="center" wrapText="1"/>
    </xf>
    <xf numFmtId="165" fontId="21" fillId="3" borderId="11" xfId="3" applyNumberFormat="1" applyFont="1" applyFill="1" applyBorder="1" applyAlignment="1">
      <alignment horizontal="center" vertical="center" wrapText="1"/>
    </xf>
    <xf numFmtId="165" fontId="26" fillId="3" borderId="11" xfId="3" applyNumberFormat="1" applyFont="1" applyFill="1" applyBorder="1" applyAlignment="1">
      <alignment horizontal="center" vertical="center" wrapText="1"/>
    </xf>
    <xf numFmtId="165" fontId="21" fillId="5" borderId="11" xfId="3" applyNumberFormat="1" applyFont="1" applyFill="1" applyBorder="1" applyAlignment="1">
      <alignment horizontal="center" vertical="center"/>
    </xf>
    <xf numFmtId="165" fontId="21" fillId="3" borderId="11" xfId="3" applyNumberFormat="1" applyFont="1" applyFill="1" applyBorder="1" applyAlignment="1">
      <alignment horizontal="center" vertical="center"/>
    </xf>
    <xf numFmtId="165" fontId="26" fillId="3" borderId="11" xfId="3" applyNumberFormat="1" applyFont="1" applyFill="1" applyBorder="1" applyAlignment="1">
      <alignment horizontal="center" vertical="center"/>
    </xf>
    <xf numFmtId="0" fontId="0" fillId="3" borderId="0" xfId="0" applyFill="1" applyBorder="1" applyAlignment="1"/>
    <xf numFmtId="0" fontId="4" fillId="3" borderId="0" xfId="0" applyFont="1" applyFill="1" applyBorder="1" applyAlignment="1"/>
    <xf numFmtId="165" fontId="27" fillId="3" borderId="11" xfId="3" applyNumberFormat="1" applyFont="1" applyFill="1" applyBorder="1" applyAlignment="1">
      <alignment horizontal="center" vertical="center" wrapText="1"/>
    </xf>
    <xf numFmtId="165" fontId="27" fillId="3" borderId="11" xfId="3" applyNumberFormat="1" applyFont="1" applyFill="1" applyBorder="1" applyAlignment="1">
      <alignment horizontal="center" vertical="center"/>
    </xf>
    <xf numFmtId="164" fontId="21" fillId="7" borderId="11" xfId="3" applyNumberFormat="1" applyFont="1" applyFill="1" applyBorder="1" applyAlignment="1">
      <alignment horizontal="center" vertical="center"/>
    </xf>
    <xf numFmtId="164" fontId="22" fillId="7" borderId="11" xfId="0" applyNumberFormat="1" applyFont="1" applyFill="1" applyBorder="1" applyAlignment="1">
      <alignment horizontal="center" vertical="center"/>
    </xf>
    <xf numFmtId="165" fontId="21" fillId="7" borderId="11" xfId="3" applyNumberFormat="1" applyFont="1" applyFill="1" applyBorder="1" applyAlignment="1">
      <alignment horizontal="center" vertical="center" wrapText="1"/>
    </xf>
    <xf numFmtId="165" fontId="21" fillId="7" borderId="11" xfId="3" applyNumberFormat="1" applyFont="1" applyFill="1" applyBorder="1" applyAlignment="1">
      <alignment horizontal="center" vertical="center"/>
    </xf>
    <xf numFmtId="0" fontId="22" fillId="7" borderId="11" xfId="0" applyFont="1" applyFill="1" applyBorder="1" applyAlignment="1">
      <alignment horizontal="center" vertical="top"/>
    </xf>
    <xf numFmtId="164" fontId="0" fillId="0" borderId="0" xfId="0" applyNumberFormat="1"/>
    <xf numFmtId="164" fontId="25" fillId="0" borderId="14" xfId="0" applyNumberFormat="1" applyFont="1" applyFill="1" applyBorder="1" applyAlignment="1">
      <alignment horizontal="center" vertical="center"/>
    </xf>
    <xf numFmtId="164" fontId="25" fillId="3" borderId="14" xfId="0" applyNumberFormat="1" applyFont="1" applyFill="1" applyBorder="1" applyAlignment="1">
      <alignment horizontal="center" vertical="center"/>
    </xf>
    <xf numFmtId="0" fontId="25" fillId="7" borderId="11" xfId="0" applyFont="1" applyFill="1" applyBorder="1" applyAlignment="1">
      <alignment horizontal="center"/>
    </xf>
    <xf numFmtId="0" fontId="24" fillId="7" borderId="11" xfId="0" applyFont="1" applyFill="1" applyBorder="1"/>
    <xf numFmtId="0" fontId="22" fillId="3" borderId="11" xfId="0" applyFont="1" applyFill="1" applyBorder="1" applyAlignment="1">
      <alignment vertical="top"/>
    </xf>
    <xf numFmtId="0" fontId="26" fillId="3" borderId="11" xfId="1" applyFont="1" applyFill="1" applyBorder="1" applyAlignment="1" applyProtection="1">
      <alignment vertical="top"/>
    </xf>
    <xf numFmtId="164" fontId="28" fillId="3" borderId="13" xfId="0" applyNumberFormat="1" applyFont="1" applyFill="1" applyBorder="1" applyAlignment="1">
      <alignment horizontal="center" vertical="center"/>
    </xf>
    <xf numFmtId="0" fontId="27" fillId="3" borderId="11" xfId="1" applyFont="1" applyFill="1" applyBorder="1" applyAlignment="1" applyProtection="1">
      <alignment vertical="top"/>
    </xf>
    <xf numFmtId="4" fontId="28" fillId="3" borderId="11" xfId="0" applyNumberFormat="1" applyFont="1" applyFill="1" applyBorder="1" applyAlignment="1">
      <alignment horizontal="center" vertical="center"/>
    </xf>
    <xf numFmtId="4" fontId="28" fillId="3" borderId="13" xfId="0" applyNumberFormat="1" applyFont="1" applyFill="1" applyBorder="1" applyAlignment="1">
      <alignment horizontal="center" vertical="center"/>
    </xf>
    <xf numFmtId="2" fontId="28" fillId="3" borderId="11" xfId="0" applyNumberFormat="1" applyFont="1" applyFill="1" applyBorder="1" applyAlignment="1">
      <alignment horizontal="center" vertical="center"/>
    </xf>
    <xf numFmtId="2" fontId="28" fillId="3" borderId="13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2" fontId="21" fillId="4" borderId="11" xfId="3" applyNumberFormat="1" applyFont="1" applyFill="1" applyBorder="1" applyAlignment="1">
      <alignment horizontal="center" vertical="center"/>
    </xf>
    <xf numFmtId="0" fontId="31" fillId="0" borderId="0" xfId="0" applyFont="1" applyAlignment="1">
      <alignment wrapText="1"/>
    </xf>
    <xf numFmtId="164" fontId="0" fillId="0" borderId="0" xfId="0" applyNumberFormat="1" applyFont="1"/>
    <xf numFmtId="0" fontId="31" fillId="0" borderId="11" xfId="0" applyFont="1" applyBorder="1" applyAlignment="1">
      <alignment horizontal="center" vertical="top"/>
    </xf>
    <xf numFmtId="0" fontId="31" fillId="0" borderId="11" xfId="0" applyFont="1" applyBorder="1" applyAlignment="1">
      <alignment horizontal="left" vertical="center" wrapText="1"/>
    </xf>
    <xf numFmtId="0" fontId="25" fillId="3" borderId="12" xfId="0" applyFont="1" applyFill="1" applyBorder="1" applyAlignment="1">
      <alignment horizontal="center" vertical="top"/>
    </xf>
    <xf numFmtId="0" fontId="21" fillId="4" borderId="11" xfId="3" applyFont="1" applyFill="1" applyBorder="1" applyAlignment="1">
      <alignment horizontal="center" vertical="center"/>
    </xf>
    <xf numFmtId="0" fontId="26" fillId="0" borderId="11" xfId="0" applyFont="1" applyBorder="1" applyAlignment="1">
      <alignment horizontal="center" vertical="top"/>
    </xf>
    <xf numFmtId="0" fontId="24" fillId="7" borderId="11" xfId="0" applyFont="1" applyFill="1" applyBorder="1" applyAlignment="1">
      <alignment horizontal="left" vertical="top" wrapText="1"/>
    </xf>
    <xf numFmtId="0" fontId="21" fillId="7" borderId="11" xfId="3" applyNumberFormat="1" applyFont="1" applyFill="1" applyBorder="1" applyAlignment="1" applyProtection="1">
      <alignment vertical="center" wrapText="1"/>
      <protection hidden="1"/>
    </xf>
    <xf numFmtId="0" fontId="22" fillId="7" borderId="11" xfId="0" applyFont="1" applyFill="1" applyBorder="1" applyAlignment="1">
      <alignment horizontal="left" vertical="top" wrapText="1"/>
    </xf>
    <xf numFmtId="0" fontId="32" fillId="3" borderId="11" xfId="0" applyFont="1" applyFill="1" applyBorder="1" applyAlignment="1">
      <alignment horizontal="left" vertical="center" wrapText="1"/>
    </xf>
    <xf numFmtId="0" fontId="22" fillId="7" borderId="11" xfId="0" applyFont="1" applyFill="1" applyBorder="1" applyAlignment="1">
      <alignment horizontal="left" vertical="center" wrapText="1"/>
    </xf>
    <xf numFmtId="0" fontId="32" fillId="3" borderId="11" xfId="0" applyFont="1" applyFill="1" applyBorder="1" applyAlignment="1">
      <alignment horizontal="center" vertical="top"/>
    </xf>
    <xf numFmtId="0" fontId="6" fillId="3" borderId="11" xfId="0" applyNumberFormat="1" applyFont="1" applyFill="1" applyBorder="1" applyAlignment="1">
      <alignment horizontal="left" vertical="center" wrapText="1"/>
    </xf>
    <xf numFmtId="0" fontId="6" fillId="3" borderId="11" xfId="1" applyFont="1" applyFill="1" applyBorder="1" applyAlignment="1" applyProtection="1">
      <alignment horizontal="left" vertical="center" wrapText="1"/>
    </xf>
    <xf numFmtId="0" fontId="6" fillId="3" borderId="15" xfId="1" applyFont="1" applyFill="1" applyBorder="1" applyAlignment="1" applyProtection="1">
      <alignment horizontal="left" vertical="center" wrapText="1"/>
    </xf>
    <xf numFmtId="0" fontId="6" fillId="3" borderId="15" xfId="0" applyNumberFormat="1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31" fillId="3" borderId="11" xfId="0" applyFont="1" applyFill="1" applyBorder="1" applyAlignment="1">
      <alignment horizontal="center" vertical="top"/>
    </xf>
    <xf numFmtId="164" fontId="4" fillId="3" borderId="0" xfId="0" applyNumberFormat="1" applyFont="1" applyFill="1" applyAlignment="1">
      <alignment horizontal="center" vertical="center"/>
    </xf>
    <xf numFmtId="164" fontId="22" fillId="7" borderId="12" xfId="0" applyNumberFormat="1" applyFont="1" applyFill="1" applyBorder="1" applyAlignment="1">
      <alignment horizontal="center" vertical="center"/>
    </xf>
    <xf numFmtId="0" fontId="10" fillId="7" borderId="11" xfId="0" applyFont="1" applyFill="1" applyBorder="1" applyAlignment="1">
      <alignment horizontal="center" vertical="top"/>
    </xf>
    <xf numFmtId="0" fontId="10" fillId="7" borderId="11" xfId="0" applyFont="1" applyFill="1" applyBorder="1" applyAlignment="1">
      <alignment horizontal="left" vertical="center" wrapText="1"/>
    </xf>
    <xf numFmtId="164" fontId="25" fillId="7" borderId="11" xfId="0" applyNumberFormat="1" applyFont="1" applyFill="1" applyBorder="1" applyAlignment="1">
      <alignment horizontal="center" vertical="center"/>
    </xf>
    <xf numFmtId="2" fontId="0" fillId="3" borderId="0" xfId="0" applyNumberFormat="1" applyFill="1"/>
    <xf numFmtId="0" fontId="21" fillId="4" borderId="11" xfId="3" applyFont="1" applyFill="1" applyBorder="1" applyAlignment="1">
      <alignment horizontal="center" vertical="center" wrapText="1"/>
    </xf>
    <xf numFmtId="0" fontId="21" fillId="4" borderId="11" xfId="3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top"/>
    </xf>
    <xf numFmtId="0" fontId="29" fillId="3" borderId="0" xfId="0" applyFont="1" applyFill="1" applyBorder="1" applyAlignment="1">
      <alignment horizontal="center" vertical="center" wrapText="1"/>
    </xf>
    <xf numFmtId="0" fontId="29" fillId="3" borderId="0" xfId="0" applyFont="1" applyFill="1" applyBorder="1" applyAlignment="1">
      <alignment horizontal="center" vertical="center"/>
    </xf>
    <xf numFmtId="0" fontId="29" fillId="3" borderId="0" xfId="0" applyFont="1" applyFill="1" applyBorder="1" applyAlignment="1"/>
    <xf numFmtId="0" fontId="22" fillId="4" borderId="12" xfId="0" applyFont="1" applyFill="1" applyBorder="1" applyAlignment="1">
      <alignment vertical="center"/>
    </xf>
    <xf numFmtId="0" fontId="22" fillId="4" borderId="15" xfId="0" applyFont="1" applyFill="1" applyBorder="1" applyAlignment="1">
      <alignment vertical="center"/>
    </xf>
    <xf numFmtId="0" fontId="22" fillId="4" borderId="12" xfId="0" applyFont="1" applyFill="1" applyBorder="1" applyAlignment="1">
      <alignment horizontal="center" vertical="center"/>
    </xf>
    <xf numFmtId="0" fontId="22" fillId="4" borderId="15" xfId="0" applyFont="1" applyFill="1" applyBorder="1" applyAlignment="1">
      <alignment horizontal="center" vertical="center"/>
    </xf>
    <xf numFmtId="164" fontId="22" fillId="4" borderId="12" xfId="0" applyNumberFormat="1" applyFont="1" applyFill="1" applyBorder="1" applyAlignment="1">
      <alignment horizontal="center" vertical="center"/>
    </xf>
    <xf numFmtId="164" fontId="22" fillId="4" borderId="15" xfId="0" applyNumberFormat="1" applyFont="1" applyFill="1" applyBorder="1" applyAlignment="1">
      <alignment horizontal="center" vertical="center"/>
    </xf>
    <xf numFmtId="164" fontId="22" fillId="4" borderId="12" xfId="0" applyNumberFormat="1" applyFont="1" applyFill="1" applyBorder="1" applyAlignment="1">
      <alignment horizontal="center" vertical="center" wrapText="1"/>
    </xf>
    <xf numFmtId="164" fontId="25" fillId="4" borderId="15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center" vertical="top"/>
    </xf>
    <xf numFmtId="0" fontId="10" fillId="2" borderId="5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3" borderId="6" xfId="0" applyFont="1" applyFill="1" applyBorder="1" applyAlignment="1">
      <alignment horizontal="center"/>
    </xf>
  </cellXfs>
  <cellStyles count="4">
    <cellStyle name="Гиперссылка" xfId="1" builtinId="8"/>
    <cellStyle name="Обычный" xfId="0" builtinId="0"/>
    <cellStyle name="Обычный 2" xfId="3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usernames" Target="revisions/userNames1.xml"/><Relationship Id="rId4" Type="http://schemas.openxmlformats.org/officeDocument/2006/relationships/theme" Target="theme/theme1.xml"/></Relationships>
</file>

<file path=xl/revisions/_rels/revisionHeaders.xml.rels><?xml version="1.0" encoding="UTF-8" standalone="yes"?>
<Relationships xmlns="http://schemas.openxmlformats.org/package/2006/relationships"><Relationship Id="rId135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C4322C2B-22E3-4006-9DC5-DE1FF21ED25E}" diskRevisions="1" revisionId="7204" version="39">
  <header guid="{C4322C2B-22E3-4006-9DC5-DE1FF21ED25E}" dateTime="2026-01-15T14:51:26" maxSheetId="4" userName="Ксения Гречук" r:id="rId135">
    <sheetIdMap count="3">
      <sheetId val="1"/>
      <sheetId val="2"/>
      <sheetId val="3"/>
    </sheetIdMap>
  </header>
</header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30000006-1DC5-4787-9F5A-F33C90AF1B9D}" action="add"/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garantf1://10800200.227/" TargetMode="Externa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8.bin"/><Relationship Id="rId4" Type="http://schemas.openxmlformats.org/officeDocument/2006/relationships/printerSettings" Target="../printerSettings/printerSettings4.bin"/><Relationship Id="rId9" Type="http://schemas.openxmlformats.org/officeDocument/2006/relationships/hyperlink" Target="garantf1://10800200.228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garantf1://10800200.227/" TargetMode="External"/><Relationship Id="rId13" Type="http://schemas.openxmlformats.org/officeDocument/2006/relationships/hyperlink" Target="garantf1://10004313.1/" TargetMode="External"/><Relationship Id="rId18" Type="http://schemas.openxmlformats.org/officeDocument/2006/relationships/hyperlink" Target="garantf1://11800785.40000/" TargetMode="External"/><Relationship Id="rId3" Type="http://schemas.openxmlformats.org/officeDocument/2006/relationships/printerSettings" Target="../printerSettings/printerSettings11.bin"/><Relationship Id="rId21" Type="http://schemas.openxmlformats.org/officeDocument/2006/relationships/hyperlink" Target="garantf1://70253464.2/" TargetMode="External"/><Relationship Id="rId7" Type="http://schemas.openxmlformats.org/officeDocument/2006/relationships/printerSettings" Target="../printerSettings/printerSettings15.bin"/><Relationship Id="rId12" Type="http://schemas.openxmlformats.org/officeDocument/2006/relationships/hyperlink" Target="garantf1://12030951.0/" TargetMode="External"/><Relationship Id="rId17" Type="http://schemas.openxmlformats.org/officeDocument/2006/relationships/hyperlink" Target="garantf1://12025267.2025/" TargetMode="External"/><Relationship Id="rId2" Type="http://schemas.openxmlformats.org/officeDocument/2006/relationships/printerSettings" Target="../printerSettings/printerSettings10.bin"/><Relationship Id="rId16" Type="http://schemas.openxmlformats.org/officeDocument/2006/relationships/hyperlink" Target="garantf1://85656.2/" TargetMode="External"/><Relationship Id="rId20" Type="http://schemas.openxmlformats.org/officeDocument/2006/relationships/hyperlink" Target="garantf1://70253464.2/" TargetMode="External"/><Relationship Id="rId1" Type="http://schemas.openxmlformats.org/officeDocument/2006/relationships/printerSettings" Target="../printerSettings/printerSettings9.bin"/><Relationship Id="rId6" Type="http://schemas.openxmlformats.org/officeDocument/2006/relationships/printerSettings" Target="../printerSettings/printerSettings14.bin"/><Relationship Id="rId11" Type="http://schemas.openxmlformats.org/officeDocument/2006/relationships/hyperlink" Target="garantf1://12025267.150/" TargetMode="External"/><Relationship Id="rId5" Type="http://schemas.openxmlformats.org/officeDocument/2006/relationships/printerSettings" Target="../printerSettings/printerSettings13.bin"/><Relationship Id="rId15" Type="http://schemas.openxmlformats.org/officeDocument/2006/relationships/hyperlink" Target="garantf1://12024624.2/" TargetMode="External"/><Relationship Id="rId10" Type="http://schemas.openxmlformats.org/officeDocument/2006/relationships/hyperlink" Target="garantf1://10800200.1/" TargetMode="External"/><Relationship Id="rId19" Type="http://schemas.openxmlformats.org/officeDocument/2006/relationships/hyperlink" Target="garantf1://12047594.2/" TargetMode="External"/><Relationship Id="rId4" Type="http://schemas.openxmlformats.org/officeDocument/2006/relationships/printerSettings" Target="../printerSettings/printerSettings12.bin"/><Relationship Id="rId9" Type="http://schemas.openxmlformats.org/officeDocument/2006/relationships/hyperlink" Target="garantf1://10800200.228/" TargetMode="External"/><Relationship Id="rId14" Type="http://schemas.openxmlformats.org/officeDocument/2006/relationships/hyperlink" Target="garantf1://12025350.2/" TargetMode="External"/><Relationship Id="rId22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4.bin"/><Relationship Id="rId3" Type="http://schemas.openxmlformats.org/officeDocument/2006/relationships/printerSettings" Target="../printerSettings/printerSettings19.bin"/><Relationship Id="rId7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6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2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W120"/>
  <sheetViews>
    <sheetView tabSelected="1" zoomScale="90" zoomScaleNormal="110" workbookViewId="0">
      <selection sqref="A1:K1"/>
    </sheetView>
  </sheetViews>
  <sheetFormatPr defaultRowHeight="15" x14ac:dyDescent="0.25"/>
  <cols>
    <col min="1" max="1" width="26.42578125" customWidth="1"/>
    <col min="2" max="2" width="49" style="138" customWidth="1"/>
    <col min="3" max="3" width="13.42578125" style="172" customWidth="1"/>
    <col min="4" max="4" width="11.5703125" style="172" customWidth="1"/>
    <col min="5" max="7" width="11.42578125" customWidth="1"/>
    <col min="8" max="8" width="11.7109375" customWidth="1"/>
    <col min="9" max="9" width="14.140625" style="140" customWidth="1"/>
    <col min="10" max="10" width="12.5703125" customWidth="1"/>
    <col min="11" max="11" width="11.5703125" style="140" customWidth="1"/>
    <col min="12" max="12" width="17.7109375" customWidth="1"/>
    <col min="13" max="13" width="19.7109375" customWidth="1"/>
    <col min="15" max="15" width="11.7109375" customWidth="1"/>
  </cols>
  <sheetData>
    <row r="1" spans="1:13" s="155" customFormat="1" ht="51.75" customHeight="1" x14ac:dyDescent="0.3">
      <c r="A1" s="242" t="s">
        <v>474</v>
      </c>
      <c r="B1" s="243"/>
      <c r="C1" s="243"/>
      <c r="D1" s="243"/>
      <c r="E1" s="243"/>
      <c r="F1" s="243"/>
      <c r="G1" s="243"/>
      <c r="H1" s="244"/>
      <c r="I1" s="244"/>
      <c r="J1" s="244"/>
      <c r="K1" s="244"/>
    </row>
    <row r="2" spans="1:13" s="155" customFormat="1" ht="14.25" customHeight="1" x14ac:dyDescent="0.25">
      <c r="A2" s="153"/>
      <c r="B2" s="154"/>
      <c r="C2" s="176"/>
      <c r="D2" s="176"/>
      <c r="E2" s="181"/>
      <c r="F2" s="181"/>
      <c r="G2" s="181"/>
      <c r="H2" s="189"/>
      <c r="I2" s="189"/>
      <c r="J2" s="190"/>
      <c r="K2" s="190" t="s">
        <v>391</v>
      </c>
    </row>
    <row r="3" spans="1:13" ht="48" customHeight="1" x14ac:dyDescent="0.25">
      <c r="A3" s="245" t="s">
        <v>258</v>
      </c>
      <c r="B3" s="247" t="s">
        <v>389</v>
      </c>
      <c r="C3" s="249" t="s">
        <v>475</v>
      </c>
      <c r="D3" s="251" t="s">
        <v>476</v>
      </c>
      <c r="E3" s="247" t="s">
        <v>434</v>
      </c>
      <c r="F3" s="247" t="s">
        <v>451</v>
      </c>
      <c r="G3" s="247" t="s">
        <v>477</v>
      </c>
      <c r="H3" s="239" t="s">
        <v>478</v>
      </c>
      <c r="I3" s="240"/>
      <c r="J3" s="239" t="s">
        <v>479</v>
      </c>
      <c r="K3" s="240"/>
    </row>
    <row r="4" spans="1:13" x14ac:dyDescent="0.25">
      <c r="A4" s="246"/>
      <c r="B4" s="248"/>
      <c r="C4" s="250"/>
      <c r="D4" s="252"/>
      <c r="E4" s="248"/>
      <c r="F4" s="248"/>
      <c r="G4" s="248"/>
      <c r="H4" s="175" t="s">
        <v>387</v>
      </c>
      <c r="I4" s="212" t="s">
        <v>388</v>
      </c>
      <c r="J4" s="175" t="s">
        <v>387</v>
      </c>
      <c r="K4" s="212" t="s">
        <v>388</v>
      </c>
    </row>
    <row r="5" spans="1:13" s="173" customFormat="1" x14ac:dyDescent="0.25">
      <c r="A5" s="156">
        <v>1</v>
      </c>
      <c r="B5" s="156">
        <v>2</v>
      </c>
      <c r="C5" s="156">
        <v>3</v>
      </c>
      <c r="D5" s="156">
        <v>4</v>
      </c>
      <c r="E5" s="156">
        <v>5</v>
      </c>
      <c r="F5" s="156">
        <v>6</v>
      </c>
      <c r="G5" s="157">
        <v>7</v>
      </c>
      <c r="H5" s="218" t="s">
        <v>424</v>
      </c>
      <c r="I5" s="158" t="s">
        <v>425</v>
      </c>
      <c r="J5" s="218" t="s">
        <v>426</v>
      </c>
      <c r="K5" s="158" t="s">
        <v>427</v>
      </c>
      <c r="M5" s="211"/>
    </row>
    <row r="6" spans="1:13" x14ac:dyDescent="0.25">
      <c r="A6" s="159" t="s">
        <v>4</v>
      </c>
      <c r="B6" s="160" t="s">
        <v>5</v>
      </c>
      <c r="C6" s="165">
        <f>C7+C26+C33+C41+C48+C52+C58+C64+C67+C68+C69+C47+C51</f>
        <v>3079264.3000000003</v>
      </c>
      <c r="D6" s="165">
        <f>D7+D26+D33+D41+D48+D52+D58+D64+D67+D68+D69+D47+D51</f>
        <v>3431948.3000000007</v>
      </c>
      <c r="E6" s="165">
        <f>E7+E26+E33+E41+E48+E52+E58+E64+E67+E68+E69+E47+E51</f>
        <v>3622252.4</v>
      </c>
      <c r="F6" s="165">
        <f>F7+F26+F33+F41+F48+F52+F58+F64+F67+F68+F69+F47+F51</f>
        <v>3842848.6000000006</v>
      </c>
      <c r="G6" s="165">
        <f>G7+G26+G33+G41+G48+G52+G58+G64+G67+G68+G69+G47+G51</f>
        <v>3991154.8000000007</v>
      </c>
      <c r="H6" s="161">
        <f>E6-D6</f>
        <v>190304.09999999916</v>
      </c>
      <c r="I6" s="183">
        <f>E6/D6</f>
        <v>1.0554507479031661</v>
      </c>
      <c r="J6" s="161">
        <f>E6-C6</f>
        <v>542988.09999999963</v>
      </c>
      <c r="K6" s="186">
        <f>E6/C6</f>
        <v>1.1763369581493863</v>
      </c>
      <c r="L6" s="198"/>
      <c r="M6" s="198"/>
    </row>
    <row r="7" spans="1:13" x14ac:dyDescent="0.25">
      <c r="A7" s="201" t="s">
        <v>6</v>
      </c>
      <c r="B7" s="202" t="s">
        <v>7</v>
      </c>
      <c r="C7" s="194">
        <f>C8</f>
        <v>1539652.3000000003</v>
      </c>
      <c r="D7" s="194">
        <f t="shared" ref="D7:G7" si="0">D8</f>
        <v>1744388.8</v>
      </c>
      <c r="E7" s="194">
        <f t="shared" si="0"/>
        <v>1766059.7999999998</v>
      </c>
      <c r="F7" s="194">
        <f t="shared" si="0"/>
        <v>1883371.4000000001</v>
      </c>
      <c r="G7" s="194">
        <f t="shared" si="0"/>
        <v>1939658.1</v>
      </c>
      <c r="H7" s="193">
        <f t="shared" ref="H7:H79" si="1">E7-D7</f>
        <v>21670.999999999767</v>
      </c>
      <c r="I7" s="195">
        <f t="shared" ref="I7:I78" si="2">E7/D7</f>
        <v>1.0124232625203737</v>
      </c>
      <c r="J7" s="193">
        <f t="shared" ref="J7:J79" si="3">E7-C7</f>
        <v>226407.49999999953</v>
      </c>
      <c r="K7" s="196">
        <f t="shared" ref="K7:K79" si="4">E7/C7</f>
        <v>1.1470510582161957</v>
      </c>
      <c r="L7" s="198"/>
    </row>
    <row r="8" spans="1:13" x14ac:dyDescent="0.25">
      <c r="A8" s="241" t="s">
        <v>8</v>
      </c>
      <c r="B8" s="203" t="s">
        <v>9</v>
      </c>
      <c r="C8" s="166">
        <f>C11+C12+C13+C14+C15+C16+C17+C18+C19+C20+C21+C22+C23+C24+C25</f>
        <v>1539652.3000000003</v>
      </c>
      <c r="D8" s="166">
        <f>D11+D12+D13+D14+D15+D16+D17+D18+D19+D20+D21+D22+D23+D24+D25</f>
        <v>1744388.8</v>
      </c>
      <c r="E8" s="166">
        <f>E11+E12+E13+E14+E15+E16+E17+E18+E19+E20+E21+E22+E23+E24+E25</f>
        <v>1766059.7999999998</v>
      </c>
      <c r="F8" s="166">
        <f t="shared" ref="F8:G8" si="5">F11+F12+F13+F14+F15+F16+F17+F18+F19+F20+F21+F22+F23+F24+F25</f>
        <v>1883371.4000000001</v>
      </c>
      <c r="G8" s="166">
        <f t="shared" si="5"/>
        <v>1939658.1</v>
      </c>
      <c r="H8" s="139">
        <f t="shared" si="1"/>
        <v>21670.999999999767</v>
      </c>
      <c r="I8" s="184">
        <f t="shared" si="2"/>
        <v>1.0124232625203737</v>
      </c>
      <c r="J8" s="139">
        <f t="shared" si="3"/>
        <v>226407.49999999953</v>
      </c>
      <c r="K8" s="187">
        <f t="shared" si="4"/>
        <v>1.1470510582161957</v>
      </c>
      <c r="L8" s="198"/>
    </row>
    <row r="9" spans="1:13" x14ac:dyDescent="0.25">
      <c r="A9" s="241"/>
      <c r="B9" s="204" t="s">
        <v>390</v>
      </c>
      <c r="C9" s="171">
        <v>421974.5</v>
      </c>
      <c r="D9" s="205">
        <v>435592.8</v>
      </c>
      <c r="E9" s="171">
        <v>322535.2</v>
      </c>
      <c r="F9" s="171">
        <v>340475.5</v>
      </c>
      <c r="G9" s="205">
        <v>347077.5</v>
      </c>
      <c r="H9" s="179">
        <f t="shared" si="1"/>
        <v>-113057.59999999998</v>
      </c>
      <c r="I9" s="191">
        <f t="shared" si="2"/>
        <v>0.74045117366494584</v>
      </c>
      <c r="J9" s="179">
        <f t="shared" si="3"/>
        <v>-99439.299999999988</v>
      </c>
      <c r="K9" s="192">
        <f t="shared" si="4"/>
        <v>0.76434760868251517</v>
      </c>
    </row>
    <row r="10" spans="1:13" x14ac:dyDescent="0.25">
      <c r="A10" s="241"/>
      <c r="B10" s="206" t="s">
        <v>380</v>
      </c>
      <c r="C10" s="207">
        <v>8.18</v>
      </c>
      <c r="D10" s="208">
        <v>7.09</v>
      </c>
      <c r="E10" s="209">
        <v>4.7699999999999996</v>
      </c>
      <c r="F10" s="209">
        <v>4.71</v>
      </c>
      <c r="G10" s="210">
        <v>4.6500000000000004</v>
      </c>
      <c r="H10" s="179">
        <f t="shared" si="1"/>
        <v>-2.3200000000000003</v>
      </c>
      <c r="I10" s="191">
        <f t="shared" si="2"/>
        <v>0.6727785613540197</v>
      </c>
      <c r="J10" s="179">
        <f t="shared" si="3"/>
        <v>-3.41</v>
      </c>
      <c r="K10" s="192">
        <f t="shared" si="4"/>
        <v>0.58312958435207818</v>
      </c>
      <c r="L10" s="198"/>
    </row>
    <row r="11" spans="1:13" ht="276" customHeight="1" x14ac:dyDescent="0.25">
      <c r="A11" s="143" t="s">
        <v>11</v>
      </c>
      <c r="B11" s="226" t="s">
        <v>456</v>
      </c>
      <c r="C11" s="167">
        <v>1441314.6</v>
      </c>
      <c r="D11" s="170">
        <v>1510327.4</v>
      </c>
      <c r="E11" s="170">
        <v>1403094.9</v>
      </c>
      <c r="F11" s="170">
        <v>1492285.2</v>
      </c>
      <c r="G11" s="182">
        <v>1532563.6</v>
      </c>
      <c r="H11" s="178">
        <f t="shared" si="1"/>
        <v>-107232.5</v>
      </c>
      <c r="I11" s="185">
        <f t="shared" si="2"/>
        <v>0.92900049353537517</v>
      </c>
      <c r="J11" s="178">
        <f t="shared" si="3"/>
        <v>-38219.700000000186</v>
      </c>
      <c r="K11" s="188">
        <f t="shared" si="4"/>
        <v>0.97348274970641369</v>
      </c>
    </row>
    <row r="12" spans="1:13" ht="195" x14ac:dyDescent="0.25">
      <c r="A12" s="143" t="s">
        <v>13</v>
      </c>
      <c r="B12" s="227" t="s">
        <v>457</v>
      </c>
      <c r="C12" s="167">
        <v>13955.6</v>
      </c>
      <c r="D12" s="170">
        <v>4227.6000000000004</v>
      </c>
      <c r="E12" s="170">
        <v>6818.5</v>
      </c>
      <c r="F12" s="170">
        <v>7101</v>
      </c>
      <c r="G12" s="170">
        <v>7367.4</v>
      </c>
      <c r="H12" s="178">
        <f t="shared" si="1"/>
        <v>2590.8999999999996</v>
      </c>
      <c r="I12" s="185">
        <f t="shared" si="2"/>
        <v>1.6128536285362853</v>
      </c>
      <c r="J12" s="178">
        <f t="shared" si="3"/>
        <v>-7137.1</v>
      </c>
      <c r="K12" s="188">
        <f t="shared" si="4"/>
        <v>0.48858522743558142</v>
      </c>
    </row>
    <row r="13" spans="1:13" ht="195" x14ac:dyDescent="0.25">
      <c r="A13" s="143" t="s">
        <v>458</v>
      </c>
      <c r="B13" s="228" t="s">
        <v>459</v>
      </c>
      <c r="C13" s="167">
        <v>0</v>
      </c>
      <c r="D13" s="170">
        <v>892</v>
      </c>
      <c r="E13" s="170">
        <v>1432</v>
      </c>
      <c r="F13" s="170">
        <v>1496</v>
      </c>
      <c r="G13" s="170">
        <v>1555</v>
      </c>
      <c r="H13" s="178">
        <f t="shared" si="1"/>
        <v>540</v>
      </c>
      <c r="I13" s="185">
        <f t="shared" si="2"/>
        <v>1.6053811659192825</v>
      </c>
      <c r="J13" s="178">
        <f t="shared" si="3"/>
        <v>1432</v>
      </c>
      <c r="K13" s="188" t="s">
        <v>450</v>
      </c>
    </row>
    <row r="14" spans="1:13" ht="195" x14ac:dyDescent="0.25">
      <c r="A14" s="143" t="s">
        <v>460</v>
      </c>
      <c r="B14" s="229" t="s">
        <v>461</v>
      </c>
      <c r="C14" s="167">
        <v>0</v>
      </c>
      <c r="D14" s="170">
        <v>2474</v>
      </c>
      <c r="E14" s="170">
        <v>2039</v>
      </c>
      <c r="F14" s="170">
        <v>2120</v>
      </c>
      <c r="G14" s="170">
        <v>2205</v>
      </c>
      <c r="H14" s="178">
        <f t="shared" si="1"/>
        <v>-435</v>
      </c>
      <c r="I14" s="185">
        <f t="shared" si="2"/>
        <v>0.82417138237671783</v>
      </c>
      <c r="J14" s="178">
        <f t="shared" si="3"/>
        <v>2039</v>
      </c>
      <c r="K14" s="188" t="s">
        <v>450</v>
      </c>
    </row>
    <row r="15" spans="1:13" ht="195" x14ac:dyDescent="0.25">
      <c r="A15" s="143" t="s">
        <v>487</v>
      </c>
      <c r="B15" s="229" t="s">
        <v>488</v>
      </c>
      <c r="C15" s="167">
        <v>0</v>
      </c>
      <c r="D15" s="170">
        <v>800</v>
      </c>
      <c r="E15" s="170">
        <v>1194</v>
      </c>
      <c r="F15" s="170">
        <v>1241</v>
      </c>
      <c r="G15" s="170">
        <v>1291</v>
      </c>
      <c r="H15" s="178">
        <f t="shared" si="1"/>
        <v>394</v>
      </c>
      <c r="I15" s="185">
        <f t="shared" si="2"/>
        <v>1.4924999999999999</v>
      </c>
      <c r="J15" s="178">
        <f t="shared" si="3"/>
        <v>1194</v>
      </c>
      <c r="K15" s="188" t="s">
        <v>450</v>
      </c>
    </row>
    <row r="16" spans="1:13" ht="180" x14ac:dyDescent="0.25">
      <c r="A16" s="143" t="s">
        <v>489</v>
      </c>
      <c r="B16" s="229" t="s">
        <v>490</v>
      </c>
      <c r="C16" s="167">
        <v>0</v>
      </c>
      <c r="D16" s="170">
        <v>450</v>
      </c>
      <c r="E16" s="170">
        <v>945</v>
      </c>
      <c r="F16" s="170">
        <v>983</v>
      </c>
      <c r="G16" s="170">
        <v>1023</v>
      </c>
      <c r="H16" s="178">
        <f t="shared" si="1"/>
        <v>495</v>
      </c>
      <c r="I16" s="185">
        <f t="shared" si="2"/>
        <v>2.1</v>
      </c>
      <c r="J16" s="178">
        <f t="shared" si="3"/>
        <v>945</v>
      </c>
      <c r="K16" s="188" t="s">
        <v>450</v>
      </c>
    </row>
    <row r="17" spans="1:12" ht="175.5" customHeight="1" x14ac:dyDescent="0.25">
      <c r="A17" s="143" t="s">
        <v>15</v>
      </c>
      <c r="B17" s="230" t="s">
        <v>462</v>
      </c>
      <c r="C17" s="167">
        <v>21742.7</v>
      </c>
      <c r="D17" s="170">
        <v>26790.5</v>
      </c>
      <c r="E17" s="170">
        <v>24862.1</v>
      </c>
      <c r="F17" s="170">
        <v>28572.5</v>
      </c>
      <c r="G17" s="170">
        <v>29642.9</v>
      </c>
      <c r="H17" s="178">
        <f t="shared" si="1"/>
        <v>-1928.4000000000015</v>
      </c>
      <c r="I17" s="185">
        <f t="shared" si="2"/>
        <v>0.92801926055878015</v>
      </c>
      <c r="J17" s="178">
        <f t="shared" si="3"/>
        <v>3119.3999999999978</v>
      </c>
      <c r="K17" s="188">
        <f t="shared" si="4"/>
        <v>1.1434688424160753</v>
      </c>
    </row>
    <row r="18" spans="1:12" ht="409.5" customHeight="1" x14ac:dyDescent="0.25">
      <c r="A18" s="143" t="s">
        <v>423</v>
      </c>
      <c r="B18" s="230" t="s">
        <v>463</v>
      </c>
      <c r="C18" s="167">
        <v>27085.3</v>
      </c>
      <c r="D18" s="170">
        <v>25841.3</v>
      </c>
      <c r="E18" s="170">
        <v>22966</v>
      </c>
      <c r="F18" s="170">
        <v>24804</v>
      </c>
      <c r="G18" s="170">
        <v>24710</v>
      </c>
      <c r="H18" s="178">
        <f t="shared" si="1"/>
        <v>-2875.2999999999993</v>
      </c>
      <c r="I18" s="185">
        <f t="shared" si="2"/>
        <v>0.88873237801503802</v>
      </c>
      <c r="J18" s="178">
        <f t="shared" si="3"/>
        <v>-4119.2999999999993</v>
      </c>
      <c r="K18" s="188">
        <f t="shared" si="4"/>
        <v>0.84791381302773094</v>
      </c>
    </row>
    <row r="19" spans="1:12" ht="141.75" customHeight="1" x14ac:dyDescent="0.25">
      <c r="A19" s="219" t="s">
        <v>436</v>
      </c>
      <c r="B19" s="230" t="s">
        <v>464</v>
      </c>
      <c r="C19" s="167">
        <v>17085.3</v>
      </c>
      <c r="D19" s="170">
        <v>10000</v>
      </c>
      <c r="E19" s="170">
        <v>9600.9</v>
      </c>
      <c r="F19" s="170">
        <v>9928.1</v>
      </c>
      <c r="G19" s="170">
        <v>10181.6</v>
      </c>
      <c r="H19" s="178">
        <f t="shared" si="1"/>
        <v>-399.10000000000036</v>
      </c>
      <c r="I19" s="185">
        <f t="shared" si="2"/>
        <v>0.96009</v>
      </c>
      <c r="J19" s="178">
        <f t="shared" si="3"/>
        <v>-7484.4</v>
      </c>
      <c r="K19" s="188">
        <f t="shared" si="4"/>
        <v>0.56193921090059873</v>
      </c>
    </row>
    <row r="20" spans="1:12" ht="144.75" customHeight="1" x14ac:dyDescent="0.25">
      <c r="A20" s="215" t="s">
        <v>437</v>
      </c>
      <c r="B20" s="230" t="s">
        <v>465</v>
      </c>
      <c r="C20" s="167">
        <v>18468.8</v>
      </c>
      <c r="D20" s="170">
        <v>28000</v>
      </c>
      <c r="E20" s="170">
        <v>36147</v>
      </c>
      <c r="F20" s="170">
        <v>37810</v>
      </c>
      <c r="G20" s="170">
        <v>38869</v>
      </c>
      <c r="H20" s="178">
        <f t="shared" si="1"/>
        <v>8147</v>
      </c>
      <c r="I20" s="185">
        <f t="shared" si="2"/>
        <v>1.2909642857142858</v>
      </c>
      <c r="J20" s="178">
        <f t="shared" si="3"/>
        <v>17678.2</v>
      </c>
      <c r="K20" s="188">
        <f t="shared" si="4"/>
        <v>1.9571926708827863</v>
      </c>
    </row>
    <row r="21" spans="1:12" ht="372.75" customHeight="1" x14ac:dyDescent="0.25">
      <c r="A21" s="225" t="s">
        <v>467</v>
      </c>
      <c r="B21" s="230" t="s">
        <v>466</v>
      </c>
      <c r="C21" s="167">
        <v>0</v>
      </c>
      <c r="D21" s="170">
        <v>16243</v>
      </c>
      <c r="E21" s="170">
        <v>12891</v>
      </c>
      <c r="F21" s="170">
        <v>13923</v>
      </c>
      <c r="G21" s="170">
        <v>14619</v>
      </c>
      <c r="H21" s="178">
        <f t="shared" si="1"/>
        <v>-3352</v>
      </c>
      <c r="I21" s="185">
        <f t="shared" si="2"/>
        <v>0.7936341808779166</v>
      </c>
      <c r="J21" s="178">
        <f t="shared" si="3"/>
        <v>12891</v>
      </c>
      <c r="K21" s="188" t="s">
        <v>450</v>
      </c>
    </row>
    <row r="22" spans="1:12" ht="372.75" customHeight="1" x14ac:dyDescent="0.25">
      <c r="A22" s="225" t="s">
        <v>468</v>
      </c>
      <c r="B22" s="230" t="s">
        <v>469</v>
      </c>
      <c r="C22" s="167">
        <v>0</v>
      </c>
      <c r="D22" s="170">
        <v>3700</v>
      </c>
      <c r="E22" s="170">
        <v>8819</v>
      </c>
      <c r="F22" s="170">
        <v>9524</v>
      </c>
      <c r="G22" s="170">
        <v>10000</v>
      </c>
      <c r="H22" s="178">
        <f t="shared" si="1"/>
        <v>5119</v>
      </c>
      <c r="I22" s="185">
        <f t="shared" si="2"/>
        <v>2.3835135135135137</v>
      </c>
      <c r="J22" s="178">
        <f t="shared" si="3"/>
        <v>8819</v>
      </c>
      <c r="K22" s="188" t="s">
        <v>450</v>
      </c>
    </row>
    <row r="23" spans="1:12" ht="348" customHeight="1" x14ac:dyDescent="0.25">
      <c r="A23" s="225" t="s">
        <v>470</v>
      </c>
      <c r="B23" s="230" t="s">
        <v>471</v>
      </c>
      <c r="C23" s="167">
        <v>0</v>
      </c>
      <c r="D23" s="170">
        <v>1208</v>
      </c>
      <c r="E23" s="170">
        <v>3584</v>
      </c>
      <c r="F23" s="170">
        <v>3870</v>
      </c>
      <c r="G23" s="170">
        <v>4064</v>
      </c>
      <c r="H23" s="178">
        <f t="shared" si="1"/>
        <v>2376</v>
      </c>
      <c r="I23" s="185">
        <f t="shared" si="2"/>
        <v>2.9668874172185431</v>
      </c>
      <c r="J23" s="178">
        <f t="shared" si="3"/>
        <v>3584</v>
      </c>
      <c r="K23" s="188" t="s">
        <v>450</v>
      </c>
    </row>
    <row r="24" spans="1:12" ht="63" customHeight="1" x14ac:dyDescent="0.25">
      <c r="A24" s="225" t="s">
        <v>491</v>
      </c>
      <c r="B24" s="230" t="s">
        <v>492</v>
      </c>
      <c r="C24" s="167">
        <v>0</v>
      </c>
      <c r="D24" s="170">
        <v>113000</v>
      </c>
      <c r="E24" s="170">
        <v>230507.4</v>
      </c>
      <c r="F24" s="170">
        <v>248344.6</v>
      </c>
      <c r="G24" s="170">
        <v>260128.6</v>
      </c>
      <c r="H24" s="178">
        <f t="shared" si="1"/>
        <v>117507.4</v>
      </c>
      <c r="I24" s="185">
        <f t="shared" si="2"/>
        <v>2.0398884955752212</v>
      </c>
      <c r="J24" s="178">
        <f t="shared" si="3"/>
        <v>230507.4</v>
      </c>
      <c r="K24" s="188" t="s">
        <v>450</v>
      </c>
    </row>
    <row r="25" spans="1:12" ht="81.75" customHeight="1" x14ac:dyDescent="0.25">
      <c r="A25" s="225" t="s">
        <v>493</v>
      </c>
      <c r="B25" s="230" t="s">
        <v>494</v>
      </c>
      <c r="C25" s="167">
        <v>0</v>
      </c>
      <c r="D25" s="170">
        <v>435</v>
      </c>
      <c r="E25" s="170">
        <v>1159</v>
      </c>
      <c r="F25" s="170">
        <v>1369</v>
      </c>
      <c r="G25" s="170">
        <v>1438</v>
      </c>
      <c r="H25" s="178">
        <f t="shared" si="1"/>
        <v>724</v>
      </c>
      <c r="I25" s="185">
        <f t="shared" si="2"/>
        <v>2.6643678160919539</v>
      </c>
      <c r="J25" s="178">
        <f t="shared" si="3"/>
        <v>1159</v>
      </c>
      <c r="K25" s="188" t="s">
        <v>450</v>
      </c>
    </row>
    <row r="26" spans="1:12" ht="38.25" x14ac:dyDescent="0.25">
      <c r="A26" s="197" t="s">
        <v>17</v>
      </c>
      <c r="B26" s="220" t="s">
        <v>18</v>
      </c>
      <c r="C26" s="194">
        <f>C27</f>
        <v>44965</v>
      </c>
      <c r="D26" s="194">
        <f>D27</f>
        <v>47042.400000000001</v>
      </c>
      <c r="E26" s="194">
        <f>E27+E32</f>
        <v>58252.1</v>
      </c>
      <c r="F26" s="194">
        <f t="shared" ref="F26:G26" si="6">F27+F32</f>
        <v>75517</v>
      </c>
      <c r="G26" s="194">
        <f t="shared" si="6"/>
        <v>78172.3</v>
      </c>
      <c r="H26" s="193">
        <f t="shared" si="1"/>
        <v>11209.699999999997</v>
      </c>
      <c r="I26" s="195">
        <f t="shared" si="2"/>
        <v>1.2382892879614984</v>
      </c>
      <c r="J26" s="193">
        <f t="shared" si="3"/>
        <v>13287.099999999999</v>
      </c>
      <c r="K26" s="196">
        <f t="shared" si="4"/>
        <v>1.2954987212276214</v>
      </c>
    </row>
    <row r="27" spans="1:12" ht="25.5" x14ac:dyDescent="0.25">
      <c r="A27" s="141" t="s">
        <v>19</v>
      </c>
      <c r="B27" s="145" t="s">
        <v>20</v>
      </c>
      <c r="C27" s="168">
        <f>C28+C29+C30+C31</f>
        <v>44965</v>
      </c>
      <c r="D27" s="166">
        <f>D28+D29+D30+D31</f>
        <v>47042.400000000001</v>
      </c>
      <c r="E27" s="166">
        <f>E28+E29+E30+E31</f>
        <v>52467.799999999996</v>
      </c>
      <c r="F27" s="166">
        <f>F28+F29+F30+F31</f>
        <v>69732.7</v>
      </c>
      <c r="G27" s="166">
        <f>G28+G29+G30+G31</f>
        <v>72388</v>
      </c>
      <c r="H27" s="139">
        <f t="shared" si="1"/>
        <v>5425.3999999999942</v>
      </c>
      <c r="I27" s="184">
        <f t="shared" si="2"/>
        <v>1.1153300001700592</v>
      </c>
      <c r="J27" s="139">
        <f t="shared" si="3"/>
        <v>7502.7999999999956</v>
      </c>
      <c r="K27" s="187">
        <f t="shared" si="4"/>
        <v>1.1668586678527744</v>
      </c>
      <c r="L27" s="198"/>
    </row>
    <row r="28" spans="1:12" s="163" customFormat="1" ht="105.75" customHeight="1" x14ac:dyDescent="0.2">
      <c r="A28" s="143" t="s">
        <v>393</v>
      </c>
      <c r="B28" s="177" t="s">
        <v>394</v>
      </c>
      <c r="C28" s="167">
        <v>23230.5</v>
      </c>
      <c r="D28" s="170">
        <v>24604</v>
      </c>
      <c r="E28" s="170">
        <v>27454.799999999999</v>
      </c>
      <c r="F28" s="170">
        <v>36443.599999999999</v>
      </c>
      <c r="G28" s="170">
        <v>37771.800000000003</v>
      </c>
      <c r="H28" s="178">
        <f t="shared" si="1"/>
        <v>2850.7999999999993</v>
      </c>
      <c r="I28" s="185">
        <f t="shared" si="2"/>
        <v>1.1158673386441229</v>
      </c>
      <c r="J28" s="178">
        <f t="shared" si="3"/>
        <v>4224.2999999999993</v>
      </c>
      <c r="K28" s="188">
        <f t="shared" si="4"/>
        <v>1.1818428359269064</v>
      </c>
    </row>
    <row r="29" spans="1:12" s="163" customFormat="1" ht="114.75" x14ac:dyDescent="0.2">
      <c r="A29" s="143" t="s">
        <v>395</v>
      </c>
      <c r="B29" s="177" t="s">
        <v>396</v>
      </c>
      <c r="C29" s="167">
        <v>134.30000000000001</v>
      </c>
      <c r="D29" s="170">
        <v>110.9</v>
      </c>
      <c r="E29" s="170">
        <v>134.1</v>
      </c>
      <c r="F29" s="170">
        <v>177.7</v>
      </c>
      <c r="G29" s="170">
        <v>184</v>
      </c>
      <c r="H29" s="178">
        <f t="shared" si="1"/>
        <v>23.199999999999989</v>
      </c>
      <c r="I29" s="185">
        <f t="shared" si="2"/>
        <v>1.2091974752028853</v>
      </c>
      <c r="J29" s="178">
        <f t="shared" si="3"/>
        <v>-0.20000000000001705</v>
      </c>
      <c r="K29" s="188">
        <f t="shared" si="4"/>
        <v>0.99851079672375265</v>
      </c>
    </row>
    <row r="30" spans="1:12" ht="102" x14ac:dyDescent="0.25">
      <c r="A30" s="143" t="s">
        <v>397</v>
      </c>
      <c r="B30" s="177" t="s">
        <v>398</v>
      </c>
      <c r="C30" s="167">
        <v>24128.799999999999</v>
      </c>
      <c r="D30" s="170">
        <v>24847.599999999999</v>
      </c>
      <c r="E30" s="170">
        <v>26556.3</v>
      </c>
      <c r="F30" s="170">
        <v>35248.699999999997</v>
      </c>
      <c r="G30" s="170">
        <v>36560.300000000003</v>
      </c>
      <c r="H30" s="178">
        <f t="shared" si="1"/>
        <v>1708.7000000000007</v>
      </c>
      <c r="I30" s="185">
        <f t="shared" si="2"/>
        <v>1.0687672048809542</v>
      </c>
      <c r="J30" s="178">
        <f t="shared" si="3"/>
        <v>2427.5</v>
      </c>
      <c r="K30" s="188">
        <f t="shared" si="4"/>
        <v>1.1006059149232452</v>
      </c>
    </row>
    <row r="31" spans="1:12" s="163" customFormat="1" ht="102" x14ac:dyDescent="0.2">
      <c r="A31" s="143" t="s">
        <v>399</v>
      </c>
      <c r="B31" s="177" t="s">
        <v>400</v>
      </c>
      <c r="C31" s="167">
        <v>-2528.6</v>
      </c>
      <c r="D31" s="170">
        <v>-2520.1</v>
      </c>
      <c r="E31" s="170">
        <v>-1677.4</v>
      </c>
      <c r="F31" s="170">
        <v>-2137.3000000000002</v>
      </c>
      <c r="G31" s="170">
        <v>-2128.1</v>
      </c>
      <c r="H31" s="178">
        <f t="shared" si="1"/>
        <v>842.69999999999982</v>
      </c>
      <c r="I31" s="185">
        <f t="shared" si="2"/>
        <v>0.66560850759890489</v>
      </c>
      <c r="J31" s="178">
        <f t="shared" si="3"/>
        <v>851.19999999999982</v>
      </c>
      <c r="K31" s="188">
        <f t="shared" si="4"/>
        <v>0.66337103535553277</v>
      </c>
    </row>
    <row r="32" spans="1:12" s="163" customFormat="1" ht="18.75" customHeight="1" x14ac:dyDescent="0.2">
      <c r="A32" s="143" t="s">
        <v>505</v>
      </c>
      <c r="B32" s="177" t="s">
        <v>506</v>
      </c>
      <c r="C32" s="167">
        <v>0</v>
      </c>
      <c r="D32" s="170">
        <v>0</v>
      </c>
      <c r="E32" s="170">
        <v>5784.3</v>
      </c>
      <c r="F32" s="170">
        <v>5784.3</v>
      </c>
      <c r="G32" s="170">
        <v>5784.3</v>
      </c>
      <c r="H32" s="178">
        <f t="shared" si="1"/>
        <v>5784.3</v>
      </c>
      <c r="I32" s="188" t="s">
        <v>450</v>
      </c>
      <c r="J32" s="178">
        <f t="shared" si="3"/>
        <v>5784.3</v>
      </c>
      <c r="K32" s="188" t="s">
        <v>450</v>
      </c>
    </row>
    <row r="33" spans="1:11" x14ac:dyDescent="0.25">
      <c r="A33" s="197" t="s">
        <v>29</v>
      </c>
      <c r="B33" s="220" t="s">
        <v>30</v>
      </c>
      <c r="C33" s="194">
        <f>C34+C37+C38+C39</f>
        <v>989356.7</v>
      </c>
      <c r="D33" s="194">
        <f>D34+D37+D38+D39+D40</f>
        <v>1058342.2</v>
      </c>
      <c r="E33" s="194">
        <f t="shared" ref="E33:G33" si="7">E34+E37+E38+E39+E40</f>
        <v>1208308</v>
      </c>
      <c r="F33" s="194">
        <f t="shared" si="7"/>
        <v>1295986</v>
      </c>
      <c r="G33" s="194">
        <f t="shared" si="7"/>
        <v>1384621</v>
      </c>
      <c r="H33" s="193">
        <f t="shared" si="1"/>
        <v>149965.80000000005</v>
      </c>
      <c r="I33" s="195">
        <f t="shared" si="2"/>
        <v>1.1416987813582413</v>
      </c>
      <c r="J33" s="193">
        <f t="shared" si="3"/>
        <v>218951.30000000005</v>
      </c>
      <c r="K33" s="196">
        <f t="shared" si="4"/>
        <v>1.2213067339615733</v>
      </c>
    </row>
    <row r="34" spans="1:11" ht="25.5" x14ac:dyDescent="0.25">
      <c r="A34" s="143" t="s">
        <v>31</v>
      </c>
      <c r="B34" s="149" t="s">
        <v>32</v>
      </c>
      <c r="C34" s="170">
        <f>C35+C36</f>
        <v>943429.89999999991</v>
      </c>
      <c r="D34" s="170">
        <f>D35+D36</f>
        <v>1007339</v>
      </c>
      <c r="E34" s="170">
        <f t="shared" ref="E34:G34" si="8">E35+E36</f>
        <v>1184425</v>
      </c>
      <c r="F34" s="170">
        <f t="shared" si="8"/>
        <v>1268894</v>
      </c>
      <c r="G34" s="170">
        <f t="shared" si="8"/>
        <v>1353917</v>
      </c>
      <c r="H34" s="178">
        <f t="shared" si="1"/>
        <v>177086</v>
      </c>
      <c r="I34" s="185">
        <f t="shared" si="2"/>
        <v>1.1757958343715471</v>
      </c>
      <c r="J34" s="178">
        <f t="shared" si="3"/>
        <v>240995.10000000009</v>
      </c>
      <c r="K34" s="188">
        <f t="shared" si="4"/>
        <v>1.2554456881216083</v>
      </c>
    </row>
    <row r="35" spans="1:11" ht="25.5" x14ac:dyDescent="0.25">
      <c r="A35" s="147" t="s">
        <v>33</v>
      </c>
      <c r="B35" s="148" t="s">
        <v>34</v>
      </c>
      <c r="C35" s="169">
        <v>537631.1</v>
      </c>
      <c r="D35" s="171">
        <v>632733.9</v>
      </c>
      <c r="E35" s="171">
        <v>674988</v>
      </c>
      <c r="F35" s="171">
        <v>744135</v>
      </c>
      <c r="G35" s="171">
        <v>817866</v>
      </c>
      <c r="H35" s="178">
        <f t="shared" si="1"/>
        <v>42254.099999999977</v>
      </c>
      <c r="I35" s="191">
        <f t="shared" si="2"/>
        <v>1.0667802057073281</v>
      </c>
      <c r="J35" s="179">
        <f t="shared" si="3"/>
        <v>137356.90000000002</v>
      </c>
      <c r="K35" s="192">
        <f t="shared" si="4"/>
        <v>1.2554854062571901</v>
      </c>
    </row>
    <row r="36" spans="1:11" ht="38.25" x14ac:dyDescent="0.25">
      <c r="A36" s="147" t="s">
        <v>36</v>
      </c>
      <c r="B36" s="148" t="s">
        <v>37</v>
      </c>
      <c r="C36" s="169">
        <v>405798.8</v>
      </c>
      <c r="D36" s="171">
        <v>374605.1</v>
      </c>
      <c r="E36" s="171">
        <v>509437</v>
      </c>
      <c r="F36" s="171">
        <v>524759</v>
      </c>
      <c r="G36" s="171">
        <v>536051</v>
      </c>
      <c r="H36" s="178">
        <f t="shared" si="1"/>
        <v>134831.90000000002</v>
      </c>
      <c r="I36" s="191">
        <f t="shared" si="2"/>
        <v>1.3599307644236558</v>
      </c>
      <c r="J36" s="179">
        <f t="shared" si="3"/>
        <v>103638.20000000001</v>
      </c>
      <c r="K36" s="192">
        <f t="shared" si="4"/>
        <v>1.255393066711878</v>
      </c>
    </row>
    <row r="37" spans="1:11" ht="25.5" x14ac:dyDescent="0.25">
      <c r="A37" s="143" t="s">
        <v>40</v>
      </c>
      <c r="B37" s="149" t="s">
        <v>41</v>
      </c>
      <c r="C37" s="167">
        <v>97</v>
      </c>
      <c r="D37" s="170">
        <v>0</v>
      </c>
      <c r="E37" s="170">
        <v>0</v>
      </c>
      <c r="F37" s="170">
        <v>0</v>
      </c>
      <c r="G37" s="170">
        <v>0</v>
      </c>
      <c r="H37" s="178">
        <f t="shared" si="1"/>
        <v>0</v>
      </c>
      <c r="I37" s="185" t="s">
        <v>450</v>
      </c>
      <c r="J37" s="178">
        <f t="shared" si="3"/>
        <v>-97</v>
      </c>
      <c r="K37" s="188">
        <f t="shared" si="4"/>
        <v>0</v>
      </c>
    </row>
    <row r="38" spans="1:11" x14ac:dyDescent="0.25">
      <c r="A38" s="143" t="s">
        <v>43</v>
      </c>
      <c r="B38" s="149" t="s">
        <v>44</v>
      </c>
      <c r="C38" s="167">
        <v>4081.3</v>
      </c>
      <c r="D38" s="170">
        <v>4592.2</v>
      </c>
      <c r="E38" s="170">
        <v>4671</v>
      </c>
      <c r="F38" s="170">
        <v>4771</v>
      </c>
      <c r="G38" s="170">
        <v>4983</v>
      </c>
      <c r="H38" s="178">
        <f t="shared" si="1"/>
        <v>78.800000000000182</v>
      </c>
      <c r="I38" s="185">
        <f t="shared" si="2"/>
        <v>1.0171595313792954</v>
      </c>
      <c r="J38" s="178">
        <f t="shared" si="3"/>
        <v>589.69999999999982</v>
      </c>
      <c r="K38" s="188">
        <f t="shared" si="4"/>
        <v>1.1444882757944772</v>
      </c>
    </row>
    <row r="39" spans="1:11" ht="25.5" x14ac:dyDescent="0.25">
      <c r="A39" s="143" t="s">
        <v>46</v>
      </c>
      <c r="B39" s="149" t="s">
        <v>47</v>
      </c>
      <c r="C39" s="167">
        <v>41748.5</v>
      </c>
      <c r="D39" s="170">
        <v>46043</v>
      </c>
      <c r="E39" s="170">
        <v>18691</v>
      </c>
      <c r="F39" s="170">
        <v>21779</v>
      </c>
      <c r="G39" s="170">
        <v>25158</v>
      </c>
      <c r="H39" s="178">
        <f t="shared" si="1"/>
        <v>-27352</v>
      </c>
      <c r="I39" s="185">
        <f t="shared" si="2"/>
        <v>0.40594661512064811</v>
      </c>
      <c r="J39" s="178">
        <f t="shared" si="3"/>
        <v>-23057.5</v>
      </c>
      <c r="K39" s="188">
        <f t="shared" si="4"/>
        <v>0.4477047079535792</v>
      </c>
    </row>
    <row r="40" spans="1:11" ht="58.5" customHeight="1" x14ac:dyDescent="0.25">
      <c r="A40" s="143" t="s">
        <v>495</v>
      </c>
      <c r="B40" s="230" t="s">
        <v>496</v>
      </c>
      <c r="C40" s="167">
        <v>0</v>
      </c>
      <c r="D40" s="170">
        <v>368</v>
      </c>
      <c r="E40" s="170">
        <v>521</v>
      </c>
      <c r="F40" s="170">
        <v>542</v>
      </c>
      <c r="G40" s="170">
        <v>563</v>
      </c>
      <c r="H40" s="178">
        <f t="shared" si="1"/>
        <v>153</v>
      </c>
      <c r="I40" s="185">
        <f t="shared" si="2"/>
        <v>1.4157608695652173</v>
      </c>
      <c r="J40" s="178">
        <f t="shared" si="3"/>
        <v>521</v>
      </c>
      <c r="K40" s="188" t="s">
        <v>450</v>
      </c>
    </row>
    <row r="41" spans="1:11" x14ac:dyDescent="0.25">
      <c r="A41" s="197" t="s">
        <v>50</v>
      </c>
      <c r="B41" s="220" t="s">
        <v>51</v>
      </c>
      <c r="C41" s="194">
        <f>C42+C44+C43</f>
        <v>181601.09999999998</v>
      </c>
      <c r="D41" s="194">
        <f>D42+D44+D43</f>
        <v>203066.7</v>
      </c>
      <c r="E41" s="194">
        <f t="shared" ref="E41:G41" si="9">E42+E44+E43</f>
        <v>208408</v>
      </c>
      <c r="F41" s="194">
        <f t="shared" si="9"/>
        <v>210041</v>
      </c>
      <c r="G41" s="194">
        <f t="shared" si="9"/>
        <v>210799</v>
      </c>
      <c r="H41" s="193">
        <f t="shared" si="1"/>
        <v>5341.2999999999884</v>
      </c>
      <c r="I41" s="195">
        <f t="shared" si="2"/>
        <v>1.0263031801866085</v>
      </c>
      <c r="J41" s="193">
        <f t="shared" si="3"/>
        <v>26806.900000000023</v>
      </c>
      <c r="K41" s="196">
        <f t="shared" si="4"/>
        <v>1.1476141939668869</v>
      </c>
    </row>
    <row r="42" spans="1:11" x14ac:dyDescent="0.25">
      <c r="A42" s="143" t="s">
        <v>52</v>
      </c>
      <c r="B42" s="149" t="s">
        <v>53</v>
      </c>
      <c r="C42" s="167">
        <v>76224.7</v>
      </c>
      <c r="D42" s="170">
        <v>95365.5</v>
      </c>
      <c r="E42" s="170">
        <v>98561</v>
      </c>
      <c r="F42" s="170">
        <v>99839</v>
      </c>
      <c r="G42" s="170">
        <v>100466</v>
      </c>
      <c r="H42" s="178">
        <f t="shared" si="1"/>
        <v>3195.5</v>
      </c>
      <c r="I42" s="185">
        <f t="shared" si="2"/>
        <v>1.0335079247736341</v>
      </c>
      <c r="J42" s="178">
        <f t="shared" si="3"/>
        <v>22336.300000000003</v>
      </c>
      <c r="K42" s="188">
        <f t="shared" si="4"/>
        <v>1.2930323110487809</v>
      </c>
    </row>
    <row r="43" spans="1:11" x14ac:dyDescent="0.25">
      <c r="A43" s="143" t="s">
        <v>444</v>
      </c>
      <c r="B43" s="149" t="s">
        <v>445</v>
      </c>
      <c r="C43" s="167">
        <v>504</v>
      </c>
      <c r="D43" s="170">
        <v>420</v>
      </c>
      <c r="E43" s="170">
        <v>0</v>
      </c>
      <c r="F43" s="170">
        <v>0</v>
      </c>
      <c r="G43" s="170">
        <v>0</v>
      </c>
      <c r="H43" s="178">
        <f t="shared" si="1"/>
        <v>-420</v>
      </c>
      <c r="I43" s="185">
        <f t="shared" si="2"/>
        <v>0</v>
      </c>
      <c r="J43" s="178">
        <f t="shared" si="3"/>
        <v>-504</v>
      </c>
      <c r="K43" s="188">
        <f t="shared" si="4"/>
        <v>0</v>
      </c>
    </row>
    <row r="44" spans="1:11" x14ac:dyDescent="0.25">
      <c r="A44" s="143" t="s">
        <v>56</v>
      </c>
      <c r="B44" s="144" t="s">
        <v>57</v>
      </c>
      <c r="C44" s="167">
        <f>C45+C46</f>
        <v>104872.4</v>
      </c>
      <c r="D44" s="167">
        <f>D45+D46</f>
        <v>107281.2</v>
      </c>
      <c r="E44" s="170">
        <f>E45+E46</f>
        <v>109847</v>
      </c>
      <c r="F44" s="170">
        <f>F45+F46</f>
        <v>110202</v>
      </c>
      <c r="G44" s="170">
        <f>G45+G46</f>
        <v>110333</v>
      </c>
      <c r="H44" s="178">
        <f t="shared" si="1"/>
        <v>2565.8000000000029</v>
      </c>
      <c r="I44" s="185">
        <f t="shared" si="2"/>
        <v>1.023916585571377</v>
      </c>
      <c r="J44" s="178">
        <f t="shared" si="3"/>
        <v>4974.6000000000058</v>
      </c>
      <c r="K44" s="188">
        <f t="shared" si="4"/>
        <v>1.0474347874178527</v>
      </c>
    </row>
    <row r="45" spans="1:11" x14ac:dyDescent="0.25">
      <c r="A45" s="147" t="s">
        <v>58</v>
      </c>
      <c r="B45" s="150" t="s">
        <v>59</v>
      </c>
      <c r="C45" s="169">
        <v>75785.899999999994</v>
      </c>
      <c r="D45" s="171">
        <v>79634.899999999994</v>
      </c>
      <c r="E45" s="171">
        <v>79986</v>
      </c>
      <c r="F45" s="171">
        <v>80214</v>
      </c>
      <c r="G45" s="171">
        <v>80217</v>
      </c>
      <c r="H45" s="179">
        <f t="shared" si="1"/>
        <v>351.10000000000582</v>
      </c>
      <c r="I45" s="191">
        <f t="shared" si="2"/>
        <v>1.0044088709849577</v>
      </c>
      <c r="J45" s="179">
        <f t="shared" si="3"/>
        <v>4200.1000000000058</v>
      </c>
      <c r="K45" s="192">
        <f t="shared" si="4"/>
        <v>1.0554205993463164</v>
      </c>
    </row>
    <row r="46" spans="1:11" x14ac:dyDescent="0.25">
      <c r="A46" s="147" t="s">
        <v>62</v>
      </c>
      <c r="B46" s="150" t="s">
        <v>63</v>
      </c>
      <c r="C46" s="169">
        <v>29086.5</v>
      </c>
      <c r="D46" s="171">
        <v>27646.3</v>
      </c>
      <c r="E46" s="171">
        <v>29861</v>
      </c>
      <c r="F46" s="171">
        <v>29988</v>
      </c>
      <c r="G46" s="171">
        <v>30116</v>
      </c>
      <c r="H46" s="179">
        <f t="shared" si="1"/>
        <v>2214.7000000000007</v>
      </c>
      <c r="I46" s="191">
        <f t="shared" si="2"/>
        <v>1.0801083689318283</v>
      </c>
      <c r="J46" s="179">
        <f t="shared" si="3"/>
        <v>774.5</v>
      </c>
      <c r="K46" s="192">
        <f t="shared" si="4"/>
        <v>1.0266274732264109</v>
      </c>
    </row>
    <row r="47" spans="1:11" ht="25.5" x14ac:dyDescent="0.25">
      <c r="A47" s="197" t="s">
        <v>382</v>
      </c>
      <c r="B47" s="221" t="s">
        <v>383</v>
      </c>
      <c r="C47" s="234">
        <v>1.8</v>
      </c>
      <c r="D47" s="234">
        <v>3.7</v>
      </c>
      <c r="E47" s="234">
        <v>4.2</v>
      </c>
      <c r="F47" s="234">
        <v>4.2</v>
      </c>
      <c r="G47" s="234">
        <v>4.2</v>
      </c>
      <c r="H47" s="193">
        <f t="shared" si="1"/>
        <v>0.5</v>
      </c>
      <c r="I47" s="195">
        <f t="shared" si="2"/>
        <v>1.1351351351351351</v>
      </c>
      <c r="J47" s="193">
        <f t="shared" si="3"/>
        <v>2.4000000000000004</v>
      </c>
      <c r="K47" s="196">
        <f t="shared" si="4"/>
        <v>2.3333333333333335</v>
      </c>
    </row>
    <row r="48" spans="1:11" x14ac:dyDescent="0.25">
      <c r="A48" s="197" t="s">
        <v>66</v>
      </c>
      <c r="B48" s="220" t="s">
        <v>67</v>
      </c>
      <c r="C48" s="194">
        <f>C49+C50</f>
        <v>55086.7</v>
      </c>
      <c r="D48" s="194">
        <f t="shared" ref="D48:G48" si="10">D49+D50</f>
        <v>108896.7</v>
      </c>
      <c r="E48" s="194">
        <f t="shared" si="10"/>
        <v>113946</v>
      </c>
      <c r="F48" s="194">
        <f t="shared" si="10"/>
        <v>113946</v>
      </c>
      <c r="G48" s="194">
        <f t="shared" si="10"/>
        <v>113946</v>
      </c>
      <c r="H48" s="193">
        <f t="shared" si="1"/>
        <v>5049.3000000000029</v>
      </c>
      <c r="I48" s="195">
        <f t="shared" si="2"/>
        <v>1.0463677962693085</v>
      </c>
      <c r="J48" s="193">
        <f t="shared" si="3"/>
        <v>58859.3</v>
      </c>
      <c r="K48" s="196">
        <f t="shared" si="4"/>
        <v>2.0684847703710698</v>
      </c>
    </row>
    <row r="49" spans="1:15" ht="25.5" x14ac:dyDescent="0.25">
      <c r="A49" s="143" t="s">
        <v>68</v>
      </c>
      <c r="B49" s="149" t="s">
        <v>69</v>
      </c>
      <c r="C49" s="167">
        <v>53956.7</v>
      </c>
      <c r="D49" s="170">
        <v>108711.7</v>
      </c>
      <c r="E49" s="170">
        <v>113791</v>
      </c>
      <c r="F49" s="170">
        <v>113791</v>
      </c>
      <c r="G49" s="170">
        <v>113791</v>
      </c>
      <c r="H49" s="178">
        <f t="shared" si="1"/>
        <v>5079.3000000000029</v>
      </c>
      <c r="I49" s="185">
        <f t="shared" si="2"/>
        <v>1.046722661866202</v>
      </c>
      <c r="J49" s="178">
        <f t="shared" si="3"/>
        <v>59834.3</v>
      </c>
      <c r="K49" s="188">
        <f t="shared" si="4"/>
        <v>2.108931791603267</v>
      </c>
      <c r="O49" s="138"/>
    </row>
    <row r="50" spans="1:15" ht="25.5" x14ac:dyDescent="0.25">
      <c r="A50" s="143" t="s">
        <v>74</v>
      </c>
      <c r="B50" s="149" t="s">
        <v>75</v>
      </c>
      <c r="C50" s="199">
        <v>1130</v>
      </c>
      <c r="D50" s="200">
        <v>185</v>
      </c>
      <c r="E50" s="170">
        <v>155</v>
      </c>
      <c r="F50" s="170">
        <v>155</v>
      </c>
      <c r="G50" s="170">
        <v>155</v>
      </c>
      <c r="H50" s="178">
        <f t="shared" si="1"/>
        <v>-30</v>
      </c>
      <c r="I50" s="185">
        <f t="shared" si="2"/>
        <v>0.83783783783783783</v>
      </c>
      <c r="J50" s="178">
        <f t="shared" si="3"/>
        <v>-975</v>
      </c>
      <c r="K50" s="188">
        <f t="shared" si="4"/>
        <v>0.13716814159292035</v>
      </c>
    </row>
    <row r="51" spans="1:15" ht="38.25" x14ac:dyDescent="0.25">
      <c r="A51" s="197" t="s">
        <v>278</v>
      </c>
      <c r="B51" s="222" t="s">
        <v>279</v>
      </c>
      <c r="C51" s="194">
        <v>0</v>
      </c>
      <c r="D51" s="194">
        <v>0</v>
      </c>
      <c r="E51" s="194">
        <v>0</v>
      </c>
      <c r="F51" s="194">
        <v>0</v>
      </c>
      <c r="G51" s="194">
        <v>0</v>
      </c>
      <c r="H51" s="193">
        <f t="shared" si="1"/>
        <v>0</v>
      </c>
      <c r="I51" s="195" t="s">
        <v>450</v>
      </c>
      <c r="J51" s="193">
        <f t="shared" si="3"/>
        <v>0</v>
      </c>
      <c r="K51" s="196" t="s">
        <v>450</v>
      </c>
    </row>
    <row r="52" spans="1:15" ht="38.25" x14ac:dyDescent="0.25">
      <c r="A52" s="197" t="s">
        <v>80</v>
      </c>
      <c r="B52" s="220" t="s">
        <v>81</v>
      </c>
      <c r="C52" s="194">
        <f>C54+C56+C57+C55</f>
        <v>96960.6</v>
      </c>
      <c r="D52" s="194">
        <f>D54+D56+D57+D53+D55</f>
        <v>99675</v>
      </c>
      <c r="E52" s="194">
        <f>E54+E56+E57+E53</f>
        <v>93732.9</v>
      </c>
      <c r="F52" s="194">
        <f t="shared" ref="F52:G52" si="11">F54+F56+F57+F53</f>
        <v>93732.9</v>
      </c>
      <c r="G52" s="194">
        <f t="shared" si="11"/>
        <v>93732.9</v>
      </c>
      <c r="H52" s="193">
        <f t="shared" si="1"/>
        <v>-5942.1000000000058</v>
      </c>
      <c r="I52" s="195">
        <f t="shared" si="2"/>
        <v>0.94038525206922496</v>
      </c>
      <c r="J52" s="193">
        <f t="shared" si="3"/>
        <v>-3227.7000000000116</v>
      </c>
      <c r="K52" s="196">
        <f t="shared" si="4"/>
        <v>0.96671122084640548</v>
      </c>
    </row>
    <row r="53" spans="1:15" ht="90" x14ac:dyDescent="0.25">
      <c r="A53" s="143" t="s">
        <v>497</v>
      </c>
      <c r="B53" s="230" t="s">
        <v>498</v>
      </c>
      <c r="C53" s="170">
        <v>0</v>
      </c>
      <c r="D53" s="170">
        <v>34.1</v>
      </c>
      <c r="E53" s="170">
        <v>117.9</v>
      </c>
      <c r="F53" s="170">
        <v>117.9</v>
      </c>
      <c r="G53" s="170">
        <v>117.9</v>
      </c>
      <c r="H53" s="178">
        <f t="shared" si="1"/>
        <v>83.800000000000011</v>
      </c>
      <c r="I53" s="185">
        <f t="shared" si="2"/>
        <v>3.4574780058651027</v>
      </c>
      <c r="J53" s="178">
        <f t="shared" si="3"/>
        <v>117.9</v>
      </c>
      <c r="K53" s="188" t="s">
        <v>450</v>
      </c>
    </row>
    <row r="54" spans="1:15" ht="76.5" x14ac:dyDescent="0.25">
      <c r="A54" s="143" t="s">
        <v>82</v>
      </c>
      <c r="B54" s="149" t="s">
        <v>83</v>
      </c>
      <c r="C54" s="167">
        <v>56666.3</v>
      </c>
      <c r="D54" s="170">
        <v>60129.1</v>
      </c>
      <c r="E54" s="170">
        <v>54039.9</v>
      </c>
      <c r="F54" s="170">
        <v>54039.9</v>
      </c>
      <c r="G54" s="170">
        <v>54039.9</v>
      </c>
      <c r="H54" s="178">
        <f t="shared" si="1"/>
        <v>-6089.1999999999971</v>
      </c>
      <c r="I54" s="185">
        <f t="shared" si="2"/>
        <v>0.89873122997018084</v>
      </c>
      <c r="J54" s="178">
        <f t="shared" si="3"/>
        <v>-2626.4000000000015</v>
      </c>
      <c r="K54" s="188">
        <f t="shared" si="4"/>
        <v>0.95365146480359575</v>
      </c>
    </row>
    <row r="55" spans="1:15" ht="38.25" x14ac:dyDescent="0.25">
      <c r="A55" s="143" t="s">
        <v>480</v>
      </c>
      <c r="B55" s="149" t="s">
        <v>481</v>
      </c>
      <c r="C55" s="167">
        <v>168.6</v>
      </c>
      <c r="D55" s="170">
        <v>0.1</v>
      </c>
      <c r="E55" s="170">
        <v>0</v>
      </c>
      <c r="F55" s="170">
        <v>0</v>
      </c>
      <c r="G55" s="170">
        <v>0</v>
      </c>
      <c r="H55" s="178">
        <f t="shared" si="1"/>
        <v>-0.1</v>
      </c>
      <c r="I55" s="185">
        <f t="shared" si="2"/>
        <v>0</v>
      </c>
      <c r="J55" s="178">
        <f t="shared" si="3"/>
        <v>-168.6</v>
      </c>
      <c r="K55" s="188">
        <f t="shared" si="4"/>
        <v>0</v>
      </c>
    </row>
    <row r="56" spans="1:15" ht="25.5" x14ac:dyDescent="0.25">
      <c r="A56" s="143" t="s">
        <v>98</v>
      </c>
      <c r="B56" s="149" t="s">
        <v>99</v>
      </c>
      <c r="C56" s="167">
        <v>1280.7</v>
      </c>
      <c r="D56" s="170">
        <v>830.5</v>
      </c>
      <c r="E56" s="170">
        <v>375</v>
      </c>
      <c r="F56" s="170">
        <v>375</v>
      </c>
      <c r="G56" s="170">
        <v>375</v>
      </c>
      <c r="H56" s="178">
        <f t="shared" si="1"/>
        <v>-455.5</v>
      </c>
      <c r="I56" s="185">
        <f t="shared" si="2"/>
        <v>0.45153521974714028</v>
      </c>
      <c r="J56" s="178">
        <f t="shared" si="3"/>
        <v>-905.7</v>
      </c>
      <c r="K56" s="188">
        <f t="shared" si="4"/>
        <v>0.2928086202857812</v>
      </c>
    </row>
    <row r="57" spans="1:15" ht="76.5" x14ac:dyDescent="0.25">
      <c r="A57" s="143" t="s">
        <v>104</v>
      </c>
      <c r="B57" s="149" t="s">
        <v>105</v>
      </c>
      <c r="C57" s="167">
        <v>38845</v>
      </c>
      <c r="D57" s="170">
        <v>38681.199999999997</v>
      </c>
      <c r="E57" s="170">
        <v>39200.1</v>
      </c>
      <c r="F57" s="170">
        <v>39200.1</v>
      </c>
      <c r="G57" s="170">
        <v>39200.1</v>
      </c>
      <c r="H57" s="178">
        <f t="shared" si="1"/>
        <v>518.90000000000146</v>
      </c>
      <c r="I57" s="185">
        <f t="shared" si="2"/>
        <v>1.0134147854771827</v>
      </c>
      <c r="J57" s="178">
        <f t="shared" si="3"/>
        <v>355.09999999999854</v>
      </c>
      <c r="K57" s="188">
        <f t="shared" si="4"/>
        <v>1.0091414596473163</v>
      </c>
    </row>
    <row r="58" spans="1:15" ht="25.5" x14ac:dyDescent="0.25">
      <c r="A58" s="197" t="s">
        <v>110</v>
      </c>
      <c r="B58" s="220" t="s">
        <v>111</v>
      </c>
      <c r="C58" s="194">
        <f>C59</f>
        <v>25619.599999999999</v>
      </c>
      <c r="D58" s="194">
        <f>D59</f>
        <v>16486.199999999997</v>
      </c>
      <c r="E58" s="194">
        <f>E59</f>
        <v>16454.099999999999</v>
      </c>
      <c r="F58" s="194">
        <f>F59</f>
        <v>16454.099999999999</v>
      </c>
      <c r="G58" s="194">
        <f>G59</f>
        <v>16454.099999999999</v>
      </c>
      <c r="H58" s="193">
        <f t="shared" si="1"/>
        <v>-32.099999999998545</v>
      </c>
      <c r="I58" s="195">
        <f t="shared" si="2"/>
        <v>0.99805291698511489</v>
      </c>
      <c r="J58" s="193">
        <f t="shared" si="3"/>
        <v>-9165.5</v>
      </c>
      <c r="K58" s="196">
        <f t="shared" si="4"/>
        <v>0.64224656122656087</v>
      </c>
    </row>
    <row r="59" spans="1:15" x14ac:dyDescent="0.25">
      <c r="A59" s="141" t="s">
        <v>112</v>
      </c>
      <c r="B59" s="146" t="s">
        <v>113</v>
      </c>
      <c r="C59" s="168">
        <f>C60+C61+C62+C63</f>
        <v>25619.599999999999</v>
      </c>
      <c r="D59" s="168">
        <f t="shared" ref="D59:G59" si="12">D60+D61+D62</f>
        <v>16486.199999999997</v>
      </c>
      <c r="E59" s="168">
        <f t="shared" si="12"/>
        <v>16454.099999999999</v>
      </c>
      <c r="F59" s="168">
        <f t="shared" si="12"/>
        <v>16454.099999999999</v>
      </c>
      <c r="G59" s="168">
        <f t="shared" si="12"/>
        <v>16454.099999999999</v>
      </c>
      <c r="H59" s="139">
        <f t="shared" si="1"/>
        <v>-32.099999999998545</v>
      </c>
      <c r="I59" s="184">
        <f t="shared" si="2"/>
        <v>0.99805291698511489</v>
      </c>
      <c r="J59" s="139">
        <f t="shared" si="3"/>
        <v>-9165.5</v>
      </c>
      <c r="K59" s="187">
        <f t="shared" si="4"/>
        <v>0.64224656122656087</v>
      </c>
    </row>
    <row r="60" spans="1:15" ht="25.5" x14ac:dyDescent="0.25">
      <c r="A60" s="143" t="s">
        <v>114</v>
      </c>
      <c r="B60" s="149" t="s">
        <v>115</v>
      </c>
      <c r="C60" s="167">
        <v>5471.3</v>
      </c>
      <c r="D60" s="170">
        <v>6041.5</v>
      </c>
      <c r="E60" s="170">
        <v>5700.6</v>
      </c>
      <c r="F60" s="170">
        <v>5700.6</v>
      </c>
      <c r="G60" s="170">
        <v>5700.6</v>
      </c>
      <c r="H60" s="178">
        <f t="shared" si="1"/>
        <v>-340.89999999999964</v>
      </c>
      <c r="I60" s="185">
        <f t="shared" si="2"/>
        <v>0.94357361582388488</v>
      </c>
      <c r="J60" s="178">
        <f t="shared" si="3"/>
        <v>229.30000000000018</v>
      </c>
      <c r="K60" s="188">
        <f t="shared" si="4"/>
        <v>1.0419096010089011</v>
      </c>
    </row>
    <row r="61" spans="1:15" x14ac:dyDescent="0.25">
      <c r="A61" s="143" t="s">
        <v>116</v>
      </c>
      <c r="B61" s="149" t="s">
        <v>117</v>
      </c>
      <c r="C61" s="167">
        <v>9420.2000000000007</v>
      </c>
      <c r="D61" s="170">
        <v>5845.3</v>
      </c>
      <c r="E61" s="170">
        <v>6123.7</v>
      </c>
      <c r="F61" s="170">
        <v>6123.7</v>
      </c>
      <c r="G61" s="170">
        <v>6123.7</v>
      </c>
      <c r="H61" s="178">
        <f t="shared" si="1"/>
        <v>278.39999999999964</v>
      </c>
      <c r="I61" s="185">
        <f t="shared" si="2"/>
        <v>1.0476280088276051</v>
      </c>
      <c r="J61" s="178">
        <f t="shared" si="3"/>
        <v>-3296.5000000000009</v>
      </c>
      <c r="K61" s="188">
        <f t="shared" si="4"/>
        <v>0.65006050826946338</v>
      </c>
    </row>
    <row r="62" spans="1:15" ht="15" customHeight="1" x14ac:dyDescent="0.25">
      <c r="A62" s="143" t="s">
        <v>118</v>
      </c>
      <c r="B62" s="149" t="s">
        <v>119</v>
      </c>
      <c r="C62" s="167">
        <v>10728.5</v>
      </c>
      <c r="D62" s="170">
        <v>4599.3999999999996</v>
      </c>
      <c r="E62" s="170">
        <v>4629.8</v>
      </c>
      <c r="F62" s="170">
        <v>4629.8</v>
      </c>
      <c r="G62" s="170">
        <v>4629.8</v>
      </c>
      <c r="H62" s="178">
        <f t="shared" si="1"/>
        <v>30.400000000000546</v>
      </c>
      <c r="I62" s="185">
        <f t="shared" si="2"/>
        <v>1.0066095577684047</v>
      </c>
      <c r="J62" s="178">
        <f t="shared" si="3"/>
        <v>-6098.7</v>
      </c>
      <c r="K62" s="188">
        <f t="shared" si="4"/>
        <v>0.43154215407559304</v>
      </c>
    </row>
    <row r="63" spans="1:15" ht="37.5" customHeight="1" x14ac:dyDescent="0.25">
      <c r="A63" s="143" t="s">
        <v>482</v>
      </c>
      <c r="B63" s="149" t="s">
        <v>483</v>
      </c>
      <c r="C63" s="167">
        <v>-0.4</v>
      </c>
      <c r="D63" s="170">
        <v>0</v>
      </c>
      <c r="E63" s="170">
        <v>0</v>
      </c>
      <c r="F63" s="170">
        <v>0</v>
      </c>
      <c r="G63" s="170">
        <v>0</v>
      </c>
      <c r="H63" s="178">
        <f t="shared" si="1"/>
        <v>0</v>
      </c>
      <c r="I63" s="185" t="s">
        <v>450</v>
      </c>
      <c r="J63" s="178">
        <f t="shared" si="3"/>
        <v>0.4</v>
      </c>
      <c r="K63" s="188">
        <f t="shared" si="4"/>
        <v>0</v>
      </c>
    </row>
    <row r="64" spans="1:15" ht="25.5" x14ac:dyDescent="0.25">
      <c r="A64" s="197" t="s">
        <v>120</v>
      </c>
      <c r="B64" s="220" t="s">
        <v>121</v>
      </c>
      <c r="C64" s="194">
        <f>C65+C66</f>
        <v>101538.5</v>
      </c>
      <c r="D64" s="194">
        <f t="shared" ref="D64:G64" si="13">D65+D66</f>
        <v>122888.8</v>
      </c>
      <c r="E64" s="194">
        <f t="shared" si="13"/>
        <v>140311.1</v>
      </c>
      <c r="F64" s="194">
        <f t="shared" si="13"/>
        <v>140311.1</v>
      </c>
      <c r="G64" s="194">
        <f t="shared" si="13"/>
        <v>140311.1</v>
      </c>
      <c r="H64" s="193">
        <f t="shared" si="1"/>
        <v>17422.300000000003</v>
      </c>
      <c r="I64" s="195">
        <f t="shared" si="2"/>
        <v>1.1417728873583273</v>
      </c>
      <c r="J64" s="193">
        <f t="shared" si="3"/>
        <v>38772.600000000006</v>
      </c>
      <c r="K64" s="196">
        <f t="shared" si="4"/>
        <v>1.3818512189957504</v>
      </c>
    </row>
    <row r="65" spans="1:13" ht="25.5" x14ac:dyDescent="0.25">
      <c r="A65" s="143" t="s">
        <v>126</v>
      </c>
      <c r="B65" s="149" t="s">
        <v>127</v>
      </c>
      <c r="C65" s="167">
        <v>1924.3</v>
      </c>
      <c r="D65" s="170">
        <v>1803.5</v>
      </c>
      <c r="E65" s="170">
        <v>1902</v>
      </c>
      <c r="F65" s="170">
        <v>1902</v>
      </c>
      <c r="G65" s="170">
        <v>1902</v>
      </c>
      <c r="H65" s="178">
        <f t="shared" si="1"/>
        <v>98.5</v>
      </c>
      <c r="I65" s="185">
        <f t="shared" si="2"/>
        <v>1.0546160243970057</v>
      </c>
      <c r="J65" s="178">
        <f t="shared" si="3"/>
        <v>-22.299999999999955</v>
      </c>
      <c r="K65" s="188">
        <f t="shared" si="4"/>
        <v>0.98841137036844573</v>
      </c>
    </row>
    <row r="66" spans="1:13" ht="25.5" x14ac:dyDescent="0.25">
      <c r="A66" s="143" t="s">
        <v>132</v>
      </c>
      <c r="B66" s="149" t="s">
        <v>133</v>
      </c>
      <c r="C66" s="167">
        <v>99614.2</v>
      </c>
      <c r="D66" s="170">
        <v>121085.3</v>
      </c>
      <c r="E66" s="170">
        <v>138409.1</v>
      </c>
      <c r="F66" s="170">
        <v>138409.1</v>
      </c>
      <c r="G66" s="170">
        <v>138409.1</v>
      </c>
      <c r="H66" s="178">
        <f t="shared" si="1"/>
        <v>17323.800000000003</v>
      </c>
      <c r="I66" s="185">
        <f t="shared" si="2"/>
        <v>1.1430710416541068</v>
      </c>
      <c r="J66" s="178">
        <f t="shared" si="3"/>
        <v>38794.900000000009</v>
      </c>
      <c r="K66" s="188">
        <f t="shared" si="4"/>
        <v>1.3894515039020543</v>
      </c>
    </row>
    <row r="67" spans="1:13" ht="25.5" x14ac:dyDescent="0.25">
      <c r="A67" s="197" t="s">
        <v>134</v>
      </c>
      <c r="B67" s="220" t="s">
        <v>135</v>
      </c>
      <c r="C67" s="194">
        <v>27303</v>
      </c>
      <c r="D67" s="194">
        <v>12457.7</v>
      </c>
      <c r="E67" s="194">
        <v>7628.8</v>
      </c>
      <c r="F67" s="194">
        <v>7599.9</v>
      </c>
      <c r="G67" s="194">
        <v>7571.1</v>
      </c>
      <c r="H67" s="193">
        <f t="shared" si="1"/>
        <v>-4828.9000000000005</v>
      </c>
      <c r="I67" s="195">
        <f t="shared" si="2"/>
        <v>0.61237628133604116</v>
      </c>
      <c r="J67" s="193">
        <f t="shared" si="3"/>
        <v>-19674.2</v>
      </c>
      <c r="K67" s="196">
        <f t="shared" si="4"/>
        <v>0.27941251877083106</v>
      </c>
    </row>
    <row r="68" spans="1:13" x14ac:dyDescent="0.25">
      <c r="A68" s="197" t="s">
        <v>152</v>
      </c>
      <c r="B68" s="220" t="s">
        <v>153</v>
      </c>
      <c r="C68" s="194">
        <v>16440.7</v>
      </c>
      <c r="D68" s="194">
        <v>18470.099999999999</v>
      </c>
      <c r="E68" s="194">
        <v>8947.5</v>
      </c>
      <c r="F68" s="194">
        <v>5885</v>
      </c>
      <c r="G68" s="194">
        <v>5885</v>
      </c>
      <c r="H68" s="193">
        <f t="shared" si="1"/>
        <v>-9522.5999999999985</v>
      </c>
      <c r="I68" s="195">
        <f t="shared" si="2"/>
        <v>0.48443159484788934</v>
      </c>
      <c r="J68" s="193">
        <f t="shared" si="3"/>
        <v>-7493.2000000000007</v>
      </c>
      <c r="K68" s="196">
        <f t="shared" si="4"/>
        <v>0.54422865206469306</v>
      </c>
    </row>
    <row r="69" spans="1:13" x14ac:dyDescent="0.25">
      <c r="A69" s="197" t="s">
        <v>198</v>
      </c>
      <c r="B69" s="220" t="s">
        <v>199</v>
      </c>
      <c r="C69" s="194">
        <v>738.3</v>
      </c>
      <c r="D69" s="194">
        <v>230</v>
      </c>
      <c r="E69" s="194">
        <v>199.9</v>
      </c>
      <c r="F69" s="194">
        <v>0</v>
      </c>
      <c r="G69" s="194">
        <v>0</v>
      </c>
      <c r="H69" s="193">
        <f t="shared" si="1"/>
        <v>-30.099999999999994</v>
      </c>
      <c r="I69" s="195">
        <f t="shared" si="2"/>
        <v>0.86913043478260876</v>
      </c>
      <c r="J69" s="193">
        <f t="shared" si="3"/>
        <v>-538.4</v>
      </c>
      <c r="K69" s="196">
        <f t="shared" si="4"/>
        <v>0.27075714479208995</v>
      </c>
    </row>
    <row r="70" spans="1:13" x14ac:dyDescent="0.25">
      <c r="A70" s="159" t="s">
        <v>204</v>
      </c>
      <c r="B70" s="160" t="s">
        <v>205</v>
      </c>
      <c r="C70" s="165">
        <f>C71+C113+C114</f>
        <v>7207176.2000000002</v>
      </c>
      <c r="D70" s="165">
        <f>D71+D113+D114</f>
        <v>5759699.0000000009</v>
      </c>
      <c r="E70" s="165">
        <f>E71+E113+E114</f>
        <v>4562109.0999999996</v>
      </c>
      <c r="F70" s="165">
        <f>F71+F113+F114</f>
        <v>4232178.9999999991</v>
      </c>
      <c r="G70" s="165">
        <f>G71+G113+G114</f>
        <v>4499346.8</v>
      </c>
      <c r="H70" s="161">
        <f t="shared" si="1"/>
        <v>-1197589.9000000013</v>
      </c>
      <c r="I70" s="183">
        <f t="shared" si="2"/>
        <v>0.79207422123968607</v>
      </c>
      <c r="J70" s="161">
        <f t="shared" si="3"/>
        <v>-2645067.1000000006</v>
      </c>
      <c r="K70" s="186">
        <f t="shared" si="4"/>
        <v>0.63299536092929154</v>
      </c>
    </row>
    <row r="71" spans="1:13" ht="38.25" x14ac:dyDescent="0.25">
      <c r="A71" s="141" t="s">
        <v>206</v>
      </c>
      <c r="B71" s="142" t="s">
        <v>207</v>
      </c>
      <c r="C71" s="166">
        <f>C72+C76+C100+C107</f>
        <v>7211924.9000000004</v>
      </c>
      <c r="D71" s="166">
        <f>D72+D76+D100+D107</f>
        <v>5759699.0000000009</v>
      </c>
      <c r="E71" s="166">
        <f>E72+E76+E100+E107</f>
        <v>4562109.0999999996</v>
      </c>
      <c r="F71" s="166">
        <f>F72+F76+F100+F107</f>
        <v>4232178.9999999991</v>
      </c>
      <c r="G71" s="166">
        <f>G72+G76+G100+G107</f>
        <v>4499346.8</v>
      </c>
      <c r="H71" s="139">
        <f t="shared" si="1"/>
        <v>-1197589.9000000013</v>
      </c>
      <c r="I71" s="184">
        <f t="shared" si="2"/>
        <v>0.79207422123968607</v>
      </c>
      <c r="J71" s="139">
        <f t="shared" si="3"/>
        <v>-2649815.8000000007</v>
      </c>
      <c r="K71" s="187">
        <f t="shared" si="4"/>
        <v>0.63257856442736937</v>
      </c>
      <c r="M71" s="198"/>
    </row>
    <row r="72" spans="1:13" x14ac:dyDescent="0.25">
      <c r="A72" s="197" t="s">
        <v>403</v>
      </c>
      <c r="B72" s="222" t="s">
        <v>209</v>
      </c>
      <c r="C72" s="194">
        <f>C73+C74+C75</f>
        <v>1725970.1</v>
      </c>
      <c r="D72" s="194">
        <f>D73+D74+D75</f>
        <v>1649469.9</v>
      </c>
      <c r="E72" s="194">
        <f>E73+E74+E75</f>
        <v>701737</v>
      </c>
      <c r="F72" s="194">
        <f t="shared" ref="F72:G72" si="14">F73+F74+F75</f>
        <v>265012</v>
      </c>
      <c r="G72" s="194">
        <f t="shared" si="14"/>
        <v>79837</v>
      </c>
      <c r="H72" s="193">
        <f t="shared" si="1"/>
        <v>-947732.89999999991</v>
      </c>
      <c r="I72" s="195">
        <f t="shared" si="2"/>
        <v>0.42543183115981686</v>
      </c>
      <c r="J72" s="193">
        <f t="shared" si="3"/>
        <v>-1024233.1000000001</v>
      </c>
      <c r="K72" s="196">
        <f t="shared" si="4"/>
        <v>0.40657540938860992</v>
      </c>
    </row>
    <row r="73" spans="1:13" ht="25.5" x14ac:dyDescent="0.25">
      <c r="A73" s="143" t="s">
        <v>404</v>
      </c>
      <c r="B73" s="149" t="s">
        <v>428</v>
      </c>
      <c r="C73" s="167">
        <v>906403</v>
      </c>
      <c r="D73" s="170">
        <v>953189</v>
      </c>
      <c r="E73" s="170">
        <v>701737</v>
      </c>
      <c r="F73" s="170">
        <v>265012</v>
      </c>
      <c r="G73" s="170">
        <v>79837</v>
      </c>
      <c r="H73" s="178">
        <f t="shared" si="1"/>
        <v>-251452</v>
      </c>
      <c r="I73" s="185">
        <f t="shared" si="2"/>
        <v>0.73619922177028896</v>
      </c>
      <c r="J73" s="178">
        <f t="shared" si="3"/>
        <v>-204666</v>
      </c>
      <c r="K73" s="188">
        <f t="shared" si="4"/>
        <v>0.77419977647911575</v>
      </c>
    </row>
    <row r="74" spans="1:13" ht="25.5" x14ac:dyDescent="0.25">
      <c r="A74" s="143" t="s">
        <v>405</v>
      </c>
      <c r="B74" s="149" t="s">
        <v>217</v>
      </c>
      <c r="C74" s="167">
        <v>491405.7</v>
      </c>
      <c r="D74" s="170">
        <v>172758.5</v>
      </c>
      <c r="E74" s="170">
        <v>0</v>
      </c>
      <c r="F74" s="170">
        <v>0</v>
      </c>
      <c r="G74" s="170">
        <v>0</v>
      </c>
      <c r="H74" s="178">
        <f t="shared" si="1"/>
        <v>-172758.5</v>
      </c>
      <c r="I74" s="185">
        <f t="shared" si="2"/>
        <v>0</v>
      </c>
      <c r="J74" s="178">
        <f t="shared" si="3"/>
        <v>-491405.7</v>
      </c>
      <c r="K74" s="188">
        <f t="shared" si="4"/>
        <v>0</v>
      </c>
    </row>
    <row r="75" spans="1:13" x14ac:dyDescent="0.25">
      <c r="A75" s="143" t="s">
        <v>429</v>
      </c>
      <c r="B75" s="149" t="s">
        <v>301</v>
      </c>
      <c r="C75" s="167">
        <v>328161.40000000002</v>
      </c>
      <c r="D75" s="170">
        <v>523522.4</v>
      </c>
      <c r="E75" s="170">
        <v>0</v>
      </c>
      <c r="F75" s="170">
        <v>0</v>
      </c>
      <c r="G75" s="170">
        <v>0</v>
      </c>
      <c r="H75" s="178">
        <f t="shared" si="1"/>
        <v>-523522.4</v>
      </c>
      <c r="I75" s="185">
        <f t="shared" si="2"/>
        <v>0</v>
      </c>
      <c r="J75" s="178">
        <f t="shared" si="3"/>
        <v>-328161.40000000002</v>
      </c>
      <c r="K75" s="188">
        <f t="shared" si="4"/>
        <v>0</v>
      </c>
    </row>
    <row r="76" spans="1:13" ht="25.5" x14ac:dyDescent="0.25">
      <c r="A76" s="197" t="s">
        <v>406</v>
      </c>
      <c r="B76" s="222" t="s">
        <v>219</v>
      </c>
      <c r="C76" s="194">
        <f>C77+C78+C79+C80+C81+C83+C84+C85+C86+C87+C88+C89+C90+C91+C92+C93+C94+C95+C96+C97+C98+C99+C82</f>
        <v>1974530.8</v>
      </c>
      <c r="D76" s="194">
        <f t="shared" ref="D76:G76" si="15">D77+D78+D79+D80+D81+D83+D84+D85+D86+D87+D88+D89+D90+D91+D92+D93+D94+D95+D96+D97+D98+D99+D82</f>
        <v>1208407.7000000002</v>
      </c>
      <c r="E76" s="194">
        <f t="shared" si="15"/>
        <v>931759.3</v>
      </c>
      <c r="F76" s="194">
        <f t="shared" si="15"/>
        <v>1001051.4</v>
      </c>
      <c r="G76" s="194">
        <f t="shared" si="15"/>
        <v>1457936.7999999998</v>
      </c>
      <c r="H76" s="193">
        <f t="shared" si="1"/>
        <v>-276648.40000000014</v>
      </c>
      <c r="I76" s="195">
        <f t="shared" si="2"/>
        <v>0.77106368984573659</v>
      </c>
      <c r="J76" s="193">
        <f t="shared" si="3"/>
        <v>-1042771.5</v>
      </c>
      <c r="K76" s="196">
        <f t="shared" si="4"/>
        <v>0.47188896724224311</v>
      </c>
      <c r="L76" s="198"/>
      <c r="M76" s="198"/>
    </row>
    <row r="77" spans="1:13" ht="39.75" customHeight="1" x14ac:dyDescent="0.25">
      <c r="A77" s="143" t="s">
        <v>407</v>
      </c>
      <c r="B77" s="149" t="s">
        <v>223</v>
      </c>
      <c r="C77" s="170">
        <v>28270.6</v>
      </c>
      <c r="D77" s="170">
        <v>0</v>
      </c>
      <c r="E77" s="170">
        <v>360452.6</v>
      </c>
      <c r="F77" s="170">
        <v>79547.399999999994</v>
      </c>
      <c r="G77" s="170">
        <v>0</v>
      </c>
      <c r="H77" s="178">
        <f t="shared" si="1"/>
        <v>360452.6</v>
      </c>
      <c r="I77" s="185" t="s">
        <v>450</v>
      </c>
      <c r="J77" s="178">
        <f t="shared" si="3"/>
        <v>332182</v>
      </c>
      <c r="K77" s="188">
        <f t="shared" si="4"/>
        <v>12.750086662469137</v>
      </c>
      <c r="L77" s="198"/>
      <c r="M77" s="198"/>
    </row>
    <row r="78" spans="1:13" ht="76.5" x14ac:dyDescent="0.25">
      <c r="A78" s="143" t="s">
        <v>409</v>
      </c>
      <c r="B78" s="145" t="s">
        <v>227</v>
      </c>
      <c r="C78" s="170">
        <v>210819.8</v>
      </c>
      <c r="D78" s="170">
        <v>211045.2</v>
      </c>
      <c r="E78" s="170">
        <v>210642.6</v>
      </c>
      <c r="F78" s="170">
        <v>210642.6</v>
      </c>
      <c r="G78" s="170">
        <v>210642.6</v>
      </c>
      <c r="H78" s="178">
        <f t="shared" si="1"/>
        <v>-402.60000000000582</v>
      </c>
      <c r="I78" s="185">
        <f t="shared" si="2"/>
        <v>0.99809235178056643</v>
      </c>
      <c r="J78" s="178">
        <f t="shared" si="3"/>
        <v>-177.19999999998254</v>
      </c>
      <c r="K78" s="188">
        <f t="shared" si="4"/>
        <v>0.99915947173842312</v>
      </c>
      <c r="M78" s="198"/>
    </row>
    <row r="79" spans="1:13" ht="120" x14ac:dyDescent="0.25">
      <c r="A79" s="225" t="s">
        <v>401</v>
      </c>
      <c r="B79" s="223" t="s">
        <v>453</v>
      </c>
      <c r="C79" s="170">
        <v>5566.5</v>
      </c>
      <c r="D79" s="170">
        <v>0</v>
      </c>
      <c r="E79" s="170">
        <v>0</v>
      </c>
      <c r="F79" s="170">
        <v>0</v>
      </c>
      <c r="G79" s="170">
        <v>993744.7</v>
      </c>
      <c r="H79" s="178">
        <f t="shared" si="1"/>
        <v>0</v>
      </c>
      <c r="I79" s="185" t="s">
        <v>450</v>
      </c>
      <c r="J79" s="178">
        <f t="shared" si="3"/>
        <v>-5566.5</v>
      </c>
      <c r="K79" s="188">
        <f t="shared" si="4"/>
        <v>0</v>
      </c>
      <c r="M79" s="198"/>
    </row>
    <row r="80" spans="1:13" ht="79.5" customHeight="1" x14ac:dyDescent="0.25">
      <c r="A80" s="217" t="s">
        <v>408</v>
      </c>
      <c r="B80" s="213" t="s">
        <v>433</v>
      </c>
      <c r="C80" s="170">
        <v>18316.3</v>
      </c>
      <c r="D80" s="170">
        <v>0</v>
      </c>
      <c r="E80" s="170">
        <v>0</v>
      </c>
      <c r="F80" s="170">
        <v>0</v>
      </c>
      <c r="G80" s="170">
        <v>0</v>
      </c>
      <c r="H80" s="178">
        <f t="shared" ref="H80:H115" si="16">E80-D80</f>
        <v>0</v>
      </c>
      <c r="I80" s="185" t="s">
        <v>450</v>
      </c>
      <c r="J80" s="178">
        <f t="shared" ref="J80:J115" si="17">E80-C80</f>
        <v>-18316.3</v>
      </c>
      <c r="K80" s="188">
        <f t="shared" ref="K80:K115" si="18">E80/C80</f>
        <v>0</v>
      </c>
    </row>
    <row r="81" spans="1:11" ht="69" customHeight="1" x14ac:dyDescent="0.25">
      <c r="A81" s="232" t="s">
        <v>438</v>
      </c>
      <c r="B81" s="216" t="s">
        <v>439</v>
      </c>
      <c r="C81" s="170">
        <v>822.9</v>
      </c>
      <c r="D81" s="170">
        <v>0</v>
      </c>
      <c r="E81" s="170">
        <v>0</v>
      </c>
      <c r="F81" s="170">
        <v>0</v>
      </c>
      <c r="G81" s="170">
        <v>0</v>
      </c>
      <c r="H81" s="178">
        <f t="shared" si="16"/>
        <v>0</v>
      </c>
      <c r="I81" s="185" t="s">
        <v>450</v>
      </c>
      <c r="J81" s="178">
        <f t="shared" si="17"/>
        <v>-822.9</v>
      </c>
      <c r="K81" s="188">
        <f t="shared" si="18"/>
        <v>0</v>
      </c>
    </row>
    <row r="82" spans="1:11" ht="44.25" customHeight="1" x14ac:dyDescent="0.25">
      <c r="A82" s="143" t="s">
        <v>507</v>
      </c>
      <c r="B82" s="145" t="s">
        <v>508</v>
      </c>
      <c r="C82" s="170">
        <v>0</v>
      </c>
      <c r="D82" s="170">
        <v>0</v>
      </c>
      <c r="E82" s="170">
        <v>0</v>
      </c>
      <c r="F82" s="170">
        <v>0</v>
      </c>
      <c r="G82" s="170">
        <v>0</v>
      </c>
      <c r="H82" s="178">
        <f t="shared" si="16"/>
        <v>0</v>
      </c>
      <c r="I82" s="185" t="s">
        <v>450</v>
      </c>
      <c r="J82" s="178">
        <f t="shared" si="17"/>
        <v>0</v>
      </c>
      <c r="K82" s="185" t="s">
        <v>450</v>
      </c>
    </row>
    <row r="83" spans="1:11" ht="69" customHeight="1" x14ac:dyDescent="0.25">
      <c r="A83" s="143" t="s">
        <v>442</v>
      </c>
      <c r="B83" s="145" t="s">
        <v>443</v>
      </c>
      <c r="C83" s="170">
        <v>9753.7000000000007</v>
      </c>
      <c r="D83" s="170">
        <v>9784.7000000000007</v>
      </c>
      <c r="E83" s="170">
        <v>9843</v>
      </c>
      <c r="F83" s="170">
        <v>10721.8</v>
      </c>
      <c r="G83" s="170">
        <v>10837.4</v>
      </c>
      <c r="H83" s="178">
        <f t="shared" si="16"/>
        <v>58.299999999999272</v>
      </c>
      <c r="I83" s="185">
        <f t="shared" ref="I83:I115" si="19">E83/D83</f>
        <v>1.0059582818073114</v>
      </c>
      <c r="J83" s="178">
        <f t="shared" si="17"/>
        <v>89.299999999999272</v>
      </c>
      <c r="K83" s="188">
        <f t="shared" si="18"/>
        <v>1.0091554999641161</v>
      </c>
    </row>
    <row r="84" spans="1:11" ht="46.5" customHeight="1" x14ac:dyDescent="0.25">
      <c r="A84" s="143" t="s">
        <v>509</v>
      </c>
      <c r="B84" s="145" t="s">
        <v>510</v>
      </c>
      <c r="C84" s="170">
        <v>0</v>
      </c>
      <c r="D84" s="170">
        <v>0</v>
      </c>
      <c r="E84" s="170">
        <v>3166.3</v>
      </c>
      <c r="F84" s="170">
        <v>0</v>
      </c>
      <c r="G84" s="170">
        <v>3098.9</v>
      </c>
      <c r="H84" s="178">
        <f t="shared" si="16"/>
        <v>3166.3</v>
      </c>
      <c r="I84" s="185" t="s">
        <v>450</v>
      </c>
      <c r="J84" s="178">
        <f t="shared" si="17"/>
        <v>3166.3</v>
      </c>
      <c r="K84" s="185" t="s">
        <v>450</v>
      </c>
    </row>
    <row r="85" spans="1:11" ht="69" customHeight="1" x14ac:dyDescent="0.25">
      <c r="A85" s="143" t="s">
        <v>431</v>
      </c>
      <c r="B85" s="149" t="s">
        <v>432</v>
      </c>
      <c r="C85" s="170">
        <v>35893.599999999999</v>
      </c>
      <c r="D85" s="170">
        <v>1554.1</v>
      </c>
      <c r="E85" s="170">
        <v>0</v>
      </c>
      <c r="F85" s="170">
        <v>0</v>
      </c>
      <c r="G85" s="170">
        <v>0</v>
      </c>
      <c r="H85" s="178">
        <f t="shared" si="16"/>
        <v>-1554.1</v>
      </c>
      <c r="I85" s="185">
        <f t="shared" si="19"/>
        <v>0</v>
      </c>
      <c r="J85" s="178">
        <f t="shared" si="17"/>
        <v>-35893.599999999999</v>
      </c>
      <c r="K85" s="188">
        <f t="shared" si="18"/>
        <v>0</v>
      </c>
    </row>
    <row r="86" spans="1:11" ht="44.25" customHeight="1" x14ac:dyDescent="0.25">
      <c r="A86" s="232" t="s">
        <v>440</v>
      </c>
      <c r="B86" s="216" t="s">
        <v>441</v>
      </c>
      <c r="C86" s="170">
        <v>0</v>
      </c>
      <c r="D86" s="170">
        <v>100</v>
      </c>
      <c r="E86" s="170">
        <v>0</v>
      </c>
      <c r="F86" s="170">
        <v>0</v>
      </c>
      <c r="G86" s="170">
        <v>0</v>
      </c>
      <c r="H86" s="178">
        <f t="shared" si="16"/>
        <v>-100</v>
      </c>
      <c r="I86" s="185">
        <f t="shared" si="19"/>
        <v>0</v>
      </c>
      <c r="J86" s="178">
        <f t="shared" si="17"/>
        <v>0</v>
      </c>
      <c r="K86" s="185" t="s">
        <v>450</v>
      </c>
    </row>
    <row r="87" spans="1:11" s="136" customFormat="1" ht="56.25" customHeight="1" x14ac:dyDescent="0.25">
      <c r="A87" s="143" t="s">
        <v>420</v>
      </c>
      <c r="B87" s="149" t="s">
        <v>430</v>
      </c>
      <c r="C87" s="170">
        <v>95708.800000000003</v>
      </c>
      <c r="D87" s="170">
        <v>131116.1</v>
      </c>
      <c r="E87" s="170">
        <v>132511.5</v>
      </c>
      <c r="F87" s="170">
        <v>125667.5</v>
      </c>
      <c r="G87" s="170">
        <v>118164.4</v>
      </c>
      <c r="H87" s="178">
        <f t="shared" si="16"/>
        <v>1395.3999999999942</v>
      </c>
      <c r="I87" s="185">
        <f t="shared" si="19"/>
        <v>1.0106424764006861</v>
      </c>
      <c r="J87" s="178">
        <f t="shared" si="17"/>
        <v>36802.699999999997</v>
      </c>
      <c r="K87" s="188">
        <f t="shared" si="18"/>
        <v>1.3845278595071717</v>
      </c>
    </row>
    <row r="88" spans="1:11" s="136" customFormat="1" ht="49.5" customHeight="1" x14ac:dyDescent="0.25">
      <c r="A88" s="143" t="s">
        <v>499</v>
      </c>
      <c r="B88" s="230" t="s">
        <v>500</v>
      </c>
      <c r="C88" s="170">
        <v>0</v>
      </c>
      <c r="D88" s="170">
        <v>10309.299999999999</v>
      </c>
      <c r="E88" s="170">
        <v>0</v>
      </c>
      <c r="F88" s="170">
        <v>0</v>
      </c>
      <c r="G88" s="170">
        <v>0</v>
      </c>
      <c r="H88" s="178">
        <f t="shared" si="16"/>
        <v>-10309.299999999999</v>
      </c>
      <c r="I88" s="185">
        <f t="shared" si="19"/>
        <v>0</v>
      </c>
      <c r="J88" s="178">
        <f t="shared" si="17"/>
        <v>0</v>
      </c>
      <c r="K88" s="185" t="s">
        <v>450</v>
      </c>
    </row>
    <row r="89" spans="1:11" s="136" customFormat="1" ht="75" customHeight="1" x14ac:dyDescent="0.25">
      <c r="A89" s="225" t="s">
        <v>472</v>
      </c>
      <c r="B89" s="223" t="s">
        <v>473</v>
      </c>
      <c r="C89" s="170">
        <v>0</v>
      </c>
      <c r="D89" s="170">
        <v>65104.800000000003</v>
      </c>
      <c r="E89" s="170">
        <v>0</v>
      </c>
      <c r="F89" s="170">
        <v>0</v>
      </c>
      <c r="G89" s="170">
        <v>0</v>
      </c>
      <c r="H89" s="178">
        <f t="shared" si="16"/>
        <v>-65104.800000000003</v>
      </c>
      <c r="I89" s="185">
        <f t="shared" si="19"/>
        <v>0</v>
      </c>
      <c r="J89" s="178">
        <f t="shared" si="17"/>
        <v>0</v>
      </c>
      <c r="K89" s="185" t="s">
        <v>450</v>
      </c>
    </row>
    <row r="90" spans="1:11" s="136" customFormat="1" ht="40.5" customHeight="1" x14ac:dyDescent="0.25">
      <c r="A90" s="225" t="s">
        <v>511</v>
      </c>
      <c r="B90" s="223" t="s">
        <v>512</v>
      </c>
      <c r="C90" s="170">
        <v>0</v>
      </c>
      <c r="D90" s="170">
        <v>0</v>
      </c>
      <c r="E90" s="170">
        <v>15000</v>
      </c>
      <c r="F90" s="170">
        <v>0</v>
      </c>
      <c r="G90" s="170">
        <v>0</v>
      </c>
      <c r="H90" s="178">
        <f t="shared" si="16"/>
        <v>15000</v>
      </c>
      <c r="I90" s="185" t="s">
        <v>450</v>
      </c>
      <c r="J90" s="178">
        <f t="shared" si="17"/>
        <v>15000</v>
      </c>
      <c r="K90" s="185" t="s">
        <v>450</v>
      </c>
    </row>
    <row r="91" spans="1:11" s="136" customFormat="1" ht="70.5" customHeight="1" x14ac:dyDescent="0.25">
      <c r="A91" s="225" t="s">
        <v>454</v>
      </c>
      <c r="B91" s="223" t="s">
        <v>455</v>
      </c>
      <c r="C91" s="170">
        <v>2086.4</v>
      </c>
      <c r="D91" s="170">
        <v>3595.4</v>
      </c>
      <c r="E91" s="170">
        <v>0</v>
      </c>
      <c r="F91" s="170">
        <v>0</v>
      </c>
      <c r="G91" s="170">
        <v>0</v>
      </c>
      <c r="H91" s="178">
        <f t="shared" si="16"/>
        <v>-3595.4</v>
      </c>
      <c r="I91" s="185">
        <f t="shared" si="19"/>
        <v>0</v>
      </c>
      <c r="J91" s="178">
        <f t="shared" si="17"/>
        <v>-2086.4</v>
      </c>
      <c r="K91" s="188">
        <f t="shared" si="18"/>
        <v>0</v>
      </c>
    </row>
    <row r="92" spans="1:11" s="163" customFormat="1" ht="25.5" x14ac:dyDescent="0.2">
      <c r="A92" s="143" t="s">
        <v>402</v>
      </c>
      <c r="B92" s="151" t="s">
        <v>392</v>
      </c>
      <c r="C92" s="170">
        <v>41350.6</v>
      </c>
      <c r="D92" s="170">
        <v>24841.200000000001</v>
      </c>
      <c r="E92" s="170">
        <v>20623.5</v>
      </c>
      <c r="F92" s="170">
        <v>21849.5</v>
      </c>
      <c r="G92" s="170">
        <v>21849.5</v>
      </c>
      <c r="H92" s="178">
        <f t="shared" si="16"/>
        <v>-4217.7000000000007</v>
      </c>
      <c r="I92" s="185">
        <f t="shared" si="19"/>
        <v>0.8302135162552533</v>
      </c>
      <c r="J92" s="178">
        <f t="shared" si="17"/>
        <v>-20727.099999999999</v>
      </c>
      <c r="K92" s="188">
        <f t="shared" si="18"/>
        <v>0.49874729749991537</v>
      </c>
    </row>
    <row r="93" spans="1:11" s="163" customFormat="1" ht="25.5" x14ac:dyDescent="0.2">
      <c r="A93" s="143" t="s">
        <v>513</v>
      </c>
      <c r="B93" s="151" t="s">
        <v>514</v>
      </c>
      <c r="C93" s="170">
        <v>0</v>
      </c>
      <c r="D93" s="170">
        <v>0</v>
      </c>
      <c r="E93" s="170">
        <v>40933.699999999997</v>
      </c>
      <c r="F93" s="170">
        <v>0</v>
      </c>
      <c r="G93" s="170">
        <v>0</v>
      </c>
      <c r="H93" s="178">
        <f t="shared" si="16"/>
        <v>40933.699999999997</v>
      </c>
      <c r="I93" s="185" t="s">
        <v>450</v>
      </c>
      <c r="J93" s="178">
        <f t="shared" si="17"/>
        <v>40933.699999999997</v>
      </c>
      <c r="K93" s="185" t="s">
        <v>450</v>
      </c>
    </row>
    <row r="94" spans="1:11" s="136" customFormat="1" ht="25.5" x14ac:dyDescent="0.25">
      <c r="A94" s="143" t="s">
        <v>410</v>
      </c>
      <c r="B94" s="149" t="s">
        <v>384</v>
      </c>
      <c r="C94" s="170">
        <v>5000</v>
      </c>
      <c r="D94" s="170">
        <v>931.6</v>
      </c>
      <c r="E94" s="170">
        <v>7493.6</v>
      </c>
      <c r="F94" s="170">
        <v>0</v>
      </c>
      <c r="G94" s="170">
        <v>925.9</v>
      </c>
      <c r="H94" s="178">
        <f t="shared" si="16"/>
        <v>6562</v>
      </c>
      <c r="I94" s="185">
        <f t="shared" si="19"/>
        <v>8.0437956204379564</v>
      </c>
      <c r="J94" s="178">
        <f t="shared" si="17"/>
        <v>2493.6000000000004</v>
      </c>
      <c r="K94" s="188">
        <f t="shared" si="18"/>
        <v>1.4987200000000001</v>
      </c>
    </row>
    <row r="95" spans="1:11" s="136" customFormat="1" ht="51" x14ac:dyDescent="0.25">
      <c r="A95" s="143" t="s">
        <v>411</v>
      </c>
      <c r="B95" s="149" t="s">
        <v>385</v>
      </c>
      <c r="C95" s="170">
        <v>58758.1</v>
      </c>
      <c r="D95" s="170">
        <v>63448</v>
      </c>
      <c r="E95" s="170">
        <v>60583.4</v>
      </c>
      <c r="F95" s="170">
        <v>58856.800000000003</v>
      </c>
      <c r="G95" s="170">
        <v>59516.800000000003</v>
      </c>
      <c r="H95" s="178">
        <f t="shared" si="16"/>
        <v>-2864.5999999999985</v>
      </c>
      <c r="I95" s="185">
        <f t="shared" si="19"/>
        <v>0.95485121674442064</v>
      </c>
      <c r="J95" s="178">
        <f t="shared" si="17"/>
        <v>1825.3000000000029</v>
      </c>
      <c r="K95" s="188">
        <f t="shared" si="18"/>
        <v>1.0310646532137697</v>
      </c>
    </row>
    <row r="96" spans="1:11" s="136" customFormat="1" ht="32.25" customHeight="1" x14ac:dyDescent="0.25">
      <c r="A96" s="232" t="s">
        <v>446</v>
      </c>
      <c r="B96" s="216" t="s">
        <v>447</v>
      </c>
      <c r="C96" s="170">
        <v>3958.3</v>
      </c>
      <c r="D96" s="170">
        <v>0</v>
      </c>
      <c r="E96" s="170">
        <v>0</v>
      </c>
      <c r="F96" s="170">
        <v>0</v>
      </c>
      <c r="G96" s="170">
        <v>0</v>
      </c>
      <c r="H96" s="178">
        <f t="shared" si="16"/>
        <v>0</v>
      </c>
      <c r="I96" s="185" t="s">
        <v>450</v>
      </c>
      <c r="J96" s="178">
        <f t="shared" si="17"/>
        <v>-3958.3</v>
      </c>
      <c r="K96" s="188">
        <f t="shared" si="18"/>
        <v>0</v>
      </c>
    </row>
    <row r="97" spans="1:387" s="136" customFormat="1" ht="40.5" customHeight="1" x14ac:dyDescent="0.25">
      <c r="A97" s="232" t="s">
        <v>448</v>
      </c>
      <c r="B97" s="216" t="s">
        <v>449</v>
      </c>
      <c r="C97" s="170">
        <v>140182.1</v>
      </c>
      <c r="D97" s="170">
        <v>107324.6</v>
      </c>
      <c r="E97" s="170">
        <v>34416.800000000003</v>
      </c>
      <c r="F97" s="170">
        <v>365797.4</v>
      </c>
      <c r="G97" s="170">
        <v>0</v>
      </c>
      <c r="H97" s="178">
        <f t="shared" si="16"/>
        <v>-72907.8</v>
      </c>
      <c r="I97" s="185">
        <f t="shared" si="19"/>
        <v>0.32067950870536671</v>
      </c>
      <c r="J97" s="178">
        <f t="shared" si="17"/>
        <v>-105765.3</v>
      </c>
      <c r="K97" s="188">
        <f t="shared" si="18"/>
        <v>0.24551494092327053</v>
      </c>
    </row>
    <row r="98" spans="1:387" s="136" customFormat="1" ht="30" customHeight="1" x14ac:dyDescent="0.25">
      <c r="A98" s="232" t="s">
        <v>484</v>
      </c>
      <c r="B98" s="216" t="s">
        <v>485</v>
      </c>
      <c r="C98" s="170">
        <v>1112326</v>
      </c>
      <c r="D98" s="170">
        <v>445221.6</v>
      </c>
      <c r="E98" s="170">
        <v>0</v>
      </c>
      <c r="F98" s="170">
        <v>0</v>
      </c>
      <c r="G98" s="170">
        <v>0</v>
      </c>
      <c r="H98" s="178">
        <f t="shared" si="16"/>
        <v>-445221.6</v>
      </c>
      <c r="I98" s="185">
        <f t="shared" si="19"/>
        <v>0</v>
      </c>
      <c r="J98" s="178">
        <f t="shared" si="17"/>
        <v>-1112326</v>
      </c>
      <c r="K98" s="188">
        <f t="shared" si="18"/>
        <v>0</v>
      </c>
    </row>
    <row r="99" spans="1:387" s="136" customFormat="1" x14ac:dyDescent="0.25">
      <c r="A99" s="143" t="s">
        <v>412</v>
      </c>
      <c r="B99" s="152" t="s">
        <v>231</v>
      </c>
      <c r="C99" s="170">
        <v>205717.1</v>
      </c>
      <c r="D99" s="170">
        <v>134031.1</v>
      </c>
      <c r="E99" s="170">
        <v>36092.300000000003</v>
      </c>
      <c r="F99" s="170">
        <v>127968.4</v>
      </c>
      <c r="G99" s="170">
        <v>39156.6</v>
      </c>
      <c r="H99" s="178">
        <f t="shared" si="16"/>
        <v>-97938.8</v>
      </c>
      <c r="I99" s="185">
        <f t="shared" si="19"/>
        <v>0.26928302461145215</v>
      </c>
      <c r="J99" s="178">
        <f t="shared" si="17"/>
        <v>-169624.8</v>
      </c>
      <c r="K99" s="188">
        <f t="shared" si="18"/>
        <v>0.17544628035297019</v>
      </c>
    </row>
    <row r="100" spans="1:387" s="136" customFormat="1" ht="25.5" x14ac:dyDescent="0.25">
      <c r="A100" s="197" t="s">
        <v>413</v>
      </c>
      <c r="B100" s="222" t="s">
        <v>233</v>
      </c>
      <c r="C100" s="194">
        <f>C101+C102+C103+C104+C105+C106</f>
        <v>2409973.0999999996</v>
      </c>
      <c r="D100" s="194">
        <f t="shared" ref="D100:G100" si="20">D101+D102+D103+D104+D105+D106</f>
        <v>2725171.7</v>
      </c>
      <c r="E100" s="194">
        <f t="shared" si="20"/>
        <v>2816914.1999999997</v>
      </c>
      <c r="F100" s="194">
        <f t="shared" si="20"/>
        <v>2849685.4999999995</v>
      </c>
      <c r="G100" s="194">
        <f t="shared" si="20"/>
        <v>2849634.8</v>
      </c>
      <c r="H100" s="193">
        <f t="shared" si="16"/>
        <v>91742.499999999534</v>
      </c>
      <c r="I100" s="195">
        <f t="shared" si="19"/>
        <v>1.0336648512825815</v>
      </c>
      <c r="J100" s="193">
        <f t="shared" si="17"/>
        <v>406941.10000000009</v>
      </c>
      <c r="K100" s="196">
        <f t="shared" si="18"/>
        <v>1.1688571129694352</v>
      </c>
      <c r="L100" s="214"/>
      <c r="M100" s="214"/>
    </row>
    <row r="101" spans="1:387" s="136" customFormat="1" ht="38.25" x14ac:dyDescent="0.25">
      <c r="A101" s="143" t="s">
        <v>414</v>
      </c>
      <c r="B101" s="149" t="s">
        <v>248</v>
      </c>
      <c r="C101" s="170">
        <v>2361956.4</v>
      </c>
      <c r="D101" s="170">
        <v>2655889.6</v>
      </c>
      <c r="E101" s="170">
        <v>2729482.7</v>
      </c>
      <c r="F101" s="170">
        <v>2761528.3</v>
      </c>
      <c r="G101" s="170">
        <v>2761381</v>
      </c>
      <c r="H101" s="178">
        <f t="shared" si="16"/>
        <v>73593.100000000093</v>
      </c>
      <c r="I101" s="185">
        <f t="shared" si="19"/>
        <v>1.0277093972580789</v>
      </c>
      <c r="J101" s="178">
        <f t="shared" si="17"/>
        <v>367526.30000000028</v>
      </c>
      <c r="K101" s="188">
        <f t="shared" si="18"/>
        <v>1.1556024912229541</v>
      </c>
    </row>
    <row r="102" spans="1:387" s="136" customFormat="1" ht="76.5" x14ac:dyDescent="0.25">
      <c r="A102" s="143" t="s">
        <v>415</v>
      </c>
      <c r="B102" s="149" t="s">
        <v>252</v>
      </c>
      <c r="C102" s="170">
        <v>9570.9</v>
      </c>
      <c r="D102" s="170">
        <v>27154.7</v>
      </c>
      <c r="E102" s="170">
        <v>27255</v>
      </c>
      <c r="F102" s="170">
        <v>27255</v>
      </c>
      <c r="G102" s="170">
        <v>27255</v>
      </c>
      <c r="H102" s="178">
        <f t="shared" si="16"/>
        <v>100.29999999999927</v>
      </c>
      <c r="I102" s="185">
        <f t="shared" si="19"/>
        <v>1.0036936515593986</v>
      </c>
      <c r="J102" s="178">
        <f t="shared" si="17"/>
        <v>17684.099999999999</v>
      </c>
      <c r="K102" s="188">
        <f t="shared" si="18"/>
        <v>2.8476945741779769</v>
      </c>
    </row>
    <row r="103" spans="1:387" s="136" customFormat="1" ht="56.25" customHeight="1" x14ac:dyDescent="0.25">
      <c r="A103" s="143" t="s">
        <v>416</v>
      </c>
      <c r="B103" s="145" t="s">
        <v>515</v>
      </c>
      <c r="C103" s="170">
        <v>11464.8</v>
      </c>
      <c r="D103" s="170">
        <v>0</v>
      </c>
      <c r="E103" s="170">
        <v>9434.9</v>
      </c>
      <c r="F103" s="170">
        <v>10715.9</v>
      </c>
      <c r="G103" s="170">
        <v>10863.2</v>
      </c>
      <c r="H103" s="178">
        <f t="shared" si="16"/>
        <v>9434.9</v>
      </c>
      <c r="I103" s="185" t="s">
        <v>450</v>
      </c>
      <c r="J103" s="178">
        <f t="shared" si="17"/>
        <v>-2029.8999999999996</v>
      </c>
      <c r="K103" s="188">
        <f t="shared" si="18"/>
        <v>0.82294501430465428</v>
      </c>
    </row>
    <row r="104" spans="1:387" ht="51" x14ac:dyDescent="0.25">
      <c r="A104" s="143" t="s">
        <v>417</v>
      </c>
      <c r="B104" s="149" t="s">
        <v>381</v>
      </c>
      <c r="C104" s="170">
        <v>0</v>
      </c>
      <c r="D104" s="170">
        <v>16.7</v>
      </c>
      <c r="E104" s="170">
        <v>637.5</v>
      </c>
      <c r="F104" s="170">
        <v>82.2</v>
      </c>
      <c r="G104" s="170">
        <v>31.5</v>
      </c>
      <c r="H104" s="178">
        <f t="shared" si="16"/>
        <v>620.79999999999995</v>
      </c>
      <c r="I104" s="185">
        <f t="shared" si="19"/>
        <v>38.17365269461078</v>
      </c>
      <c r="J104" s="178">
        <f t="shared" si="17"/>
        <v>637.5</v>
      </c>
      <c r="K104" s="185" t="s">
        <v>450</v>
      </c>
    </row>
    <row r="105" spans="1:387" ht="38.25" x14ac:dyDescent="0.25">
      <c r="A105" s="143" t="s">
        <v>418</v>
      </c>
      <c r="B105" s="145" t="s">
        <v>236</v>
      </c>
      <c r="C105" s="170">
        <v>12419.4</v>
      </c>
      <c r="D105" s="170">
        <v>16628.400000000001</v>
      </c>
      <c r="E105" s="170">
        <v>22489.8</v>
      </c>
      <c r="F105" s="170">
        <v>22489.8</v>
      </c>
      <c r="G105" s="170">
        <v>22489.8</v>
      </c>
      <c r="H105" s="178">
        <f t="shared" si="16"/>
        <v>5861.3999999999978</v>
      </c>
      <c r="I105" s="185">
        <f t="shared" si="19"/>
        <v>1.3524933246734501</v>
      </c>
      <c r="J105" s="178">
        <f t="shared" si="17"/>
        <v>10070.4</v>
      </c>
      <c r="K105" s="188">
        <f t="shared" si="18"/>
        <v>1.810860428040002</v>
      </c>
    </row>
    <row r="106" spans="1:387" s="136" customFormat="1" x14ac:dyDescent="0.25">
      <c r="A106" s="143" t="s">
        <v>419</v>
      </c>
      <c r="B106" s="145" t="s">
        <v>386</v>
      </c>
      <c r="C106" s="167">
        <v>14561.6</v>
      </c>
      <c r="D106" s="170">
        <v>25482.3</v>
      </c>
      <c r="E106" s="170">
        <v>27614.3</v>
      </c>
      <c r="F106" s="170">
        <v>27614.3</v>
      </c>
      <c r="G106" s="170">
        <v>27614.3</v>
      </c>
      <c r="H106" s="178">
        <f t="shared" si="16"/>
        <v>2132</v>
      </c>
      <c r="I106" s="185">
        <f t="shared" si="19"/>
        <v>1.0836659171267899</v>
      </c>
      <c r="J106" s="178">
        <f t="shared" si="17"/>
        <v>13052.699999999999</v>
      </c>
      <c r="K106" s="188">
        <f t="shared" si="18"/>
        <v>1.8963781452587627</v>
      </c>
    </row>
    <row r="107" spans="1:387" s="174" customFormat="1" ht="53.25" customHeight="1" x14ac:dyDescent="0.2">
      <c r="A107" s="197" t="s">
        <v>421</v>
      </c>
      <c r="B107" s="222" t="s">
        <v>337</v>
      </c>
      <c r="C107" s="194">
        <f>C109+C110+C108</f>
        <v>1101450.8999999999</v>
      </c>
      <c r="D107" s="194">
        <f t="shared" ref="D107:G107" si="21">D109+D110+D108</f>
        <v>176649.7</v>
      </c>
      <c r="E107" s="194">
        <f t="shared" si="21"/>
        <v>111698.6</v>
      </c>
      <c r="F107" s="194">
        <f t="shared" si="21"/>
        <v>116430.09999999999</v>
      </c>
      <c r="G107" s="194">
        <f t="shared" si="21"/>
        <v>111938.2</v>
      </c>
      <c r="H107" s="193">
        <f t="shared" si="16"/>
        <v>-64951.100000000006</v>
      </c>
      <c r="I107" s="195">
        <f t="shared" si="19"/>
        <v>0.63231695270357091</v>
      </c>
      <c r="J107" s="193">
        <f t="shared" si="17"/>
        <v>-989752.29999999993</v>
      </c>
      <c r="K107" s="196">
        <f t="shared" si="18"/>
        <v>0.10141042147225993</v>
      </c>
      <c r="L107" s="164"/>
      <c r="M107" s="164"/>
      <c r="N107" s="164"/>
      <c r="O107" s="164"/>
      <c r="P107" s="164"/>
      <c r="Q107" s="164"/>
      <c r="R107" s="164"/>
      <c r="S107" s="164"/>
      <c r="T107" s="164"/>
      <c r="U107" s="164"/>
      <c r="V107" s="164"/>
      <c r="W107" s="164"/>
      <c r="X107" s="164"/>
      <c r="Y107" s="164"/>
      <c r="Z107" s="164"/>
      <c r="AA107" s="164"/>
      <c r="AB107" s="164"/>
      <c r="AC107" s="164"/>
      <c r="AD107" s="164"/>
      <c r="AE107" s="164"/>
      <c r="AF107" s="164"/>
      <c r="AG107" s="164"/>
      <c r="AH107" s="164"/>
      <c r="AI107" s="164"/>
      <c r="AJ107" s="164"/>
      <c r="AK107" s="164"/>
      <c r="AL107" s="164"/>
      <c r="AM107" s="164"/>
      <c r="AN107" s="164"/>
      <c r="AO107" s="164"/>
      <c r="AP107" s="164"/>
      <c r="AQ107" s="164"/>
      <c r="AR107" s="164"/>
      <c r="AS107" s="164"/>
      <c r="AT107" s="164"/>
      <c r="AU107" s="164"/>
      <c r="AV107" s="164"/>
      <c r="AW107" s="164"/>
      <c r="AX107" s="164"/>
      <c r="AY107" s="164"/>
      <c r="AZ107" s="164"/>
      <c r="BA107" s="164"/>
      <c r="BB107" s="164"/>
      <c r="BC107" s="164"/>
      <c r="BD107" s="164"/>
      <c r="BE107" s="164"/>
      <c r="BF107" s="164"/>
      <c r="BG107" s="164"/>
      <c r="BH107" s="164"/>
      <c r="BI107" s="164"/>
      <c r="BJ107" s="164"/>
      <c r="BK107" s="164"/>
      <c r="BL107" s="164"/>
      <c r="BM107" s="164"/>
      <c r="BN107" s="164"/>
      <c r="BO107" s="164"/>
      <c r="BP107" s="164"/>
      <c r="BQ107" s="164"/>
      <c r="BR107" s="164"/>
      <c r="BS107" s="164"/>
      <c r="BT107" s="164"/>
      <c r="BU107" s="164"/>
      <c r="BV107" s="164"/>
      <c r="BW107" s="164"/>
      <c r="BX107" s="164"/>
      <c r="BY107" s="164"/>
      <c r="BZ107" s="164"/>
      <c r="CA107" s="164"/>
      <c r="CB107" s="164"/>
      <c r="CC107" s="164"/>
      <c r="CD107" s="164"/>
      <c r="CE107" s="164"/>
      <c r="CF107" s="164"/>
      <c r="CG107" s="164"/>
      <c r="CH107" s="164"/>
      <c r="CI107" s="164"/>
      <c r="CJ107" s="164"/>
      <c r="CK107" s="164"/>
      <c r="CL107" s="164"/>
      <c r="CM107" s="164"/>
      <c r="CN107" s="164"/>
      <c r="CO107" s="164"/>
      <c r="CP107" s="164"/>
      <c r="CQ107" s="164"/>
      <c r="CR107" s="164"/>
      <c r="CS107" s="164"/>
      <c r="CT107" s="164"/>
      <c r="CU107" s="164"/>
      <c r="CV107" s="164"/>
      <c r="CW107" s="164"/>
      <c r="CX107" s="164"/>
      <c r="CY107" s="164"/>
      <c r="CZ107" s="164"/>
      <c r="DA107" s="164"/>
      <c r="DB107" s="164"/>
      <c r="DC107" s="164"/>
      <c r="DD107" s="164"/>
      <c r="DE107" s="164"/>
      <c r="DF107" s="164"/>
      <c r="DG107" s="164"/>
      <c r="DH107" s="164"/>
      <c r="DI107" s="164"/>
      <c r="DJ107" s="164"/>
      <c r="DK107" s="164"/>
      <c r="DL107" s="164"/>
      <c r="DM107" s="164"/>
      <c r="DN107" s="164"/>
      <c r="DO107" s="164"/>
      <c r="DP107" s="164"/>
      <c r="DQ107" s="164"/>
      <c r="DR107" s="164"/>
      <c r="DS107" s="164"/>
      <c r="DT107" s="164"/>
      <c r="DU107" s="164"/>
      <c r="DV107" s="164"/>
      <c r="DW107" s="164"/>
      <c r="DX107" s="164"/>
      <c r="DY107" s="164"/>
      <c r="DZ107" s="164"/>
      <c r="EA107" s="164"/>
      <c r="EB107" s="164"/>
      <c r="EC107" s="164"/>
      <c r="ED107" s="164"/>
      <c r="EE107" s="164"/>
      <c r="EF107" s="164"/>
      <c r="EG107" s="164"/>
      <c r="EH107" s="164"/>
      <c r="EI107" s="164"/>
      <c r="EJ107" s="164"/>
      <c r="EK107" s="164"/>
      <c r="EL107" s="164"/>
      <c r="EM107" s="164"/>
      <c r="EN107" s="164"/>
      <c r="EO107" s="164"/>
      <c r="EP107" s="164"/>
      <c r="EQ107" s="164"/>
      <c r="ER107" s="164"/>
      <c r="ES107" s="164"/>
      <c r="ET107" s="164"/>
      <c r="EU107" s="164"/>
      <c r="EV107" s="164"/>
      <c r="EW107" s="164"/>
      <c r="EX107" s="164"/>
      <c r="EY107" s="164"/>
      <c r="EZ107" s="164"/>
      <c r="FA107" s="164"/>
      <c r="FB107" s="164"/>
      <c r="FC107" s="164"/>
      <c r="FD107" s="164"/>
      <c r="FE107" s="164"/>
      <c r="FF107" s="164"/>
      <c r="FG107" s="164"/>
      <c r="FH107" s="164"/>
      <c r="FI107" s="164"/>
      <c r="FJ107" s="164"/>
      <c r="FK107" s="164"/>
      <c r="FL107" s="164"/>
      <c r="FM107" s="164"/>
      <c r="FN107" s="164"/>
      <c r="FO107" s="164"/>
      <c r="FP107" s="164"/>
      <c r="FQ107" s="164"/>
      <c r="FR107" s="164"/>
      <c r="FS107" s="164"/>
      <c r="FT107" s="164"/>
      <c r="FU107" s="164"/>
      <c r="FV107" s="164"/>
      <c r="FW107" s="164"/>
      <c r="FX107" s="164"/>
      <c r="FY107" s="164"/>
      <c r="FZ107" s="164"/>
      <c r="GA107" s="164"/>
      <c r="GB107" s="164"/>
      <c r="GC107" s="164"/>
      <c r="GD107" s="164"/>
      <c r="GE107" s="164"/>
      <c r="GF107" s="164"/>
      <c r="GG107" s="164"/>
      <c r="GH107" s="164"/>
      <c r="GI107" s="164"/>
      <c r="GJ107" s="164"/>
      <c r="GK107" s="164"/>
      <c r="GL107" s="164"/>
      <c r="GM107" s="164"/>
      <c r="GN107" s="164"/>
      <c r="GO107" s="164"/>
      <c r="GP107" s="164"/>
      <c r="GQ107" s="164"/>
      <c r="GR107" s="164"/>
      <c r="GS107" s="164"/>
      <c r="GT107" s="164"/>
      <c r="GU107" s="164"/>
      <c r="GV107" s="164"/>
      <c r="GW107" s="164"/>
      <c r="GX107" s="164"/>
      <c r="GY107" s="164"/>
      <c r="GZ107" s="164"/>
      <c r="HA107" s="164"/>
      <c r="HB107" s="164"/>
      <c r="HC107" s="164"/>
      <c r="HD107" s="164"/>
      <c r="HE107" s="164"/>
      <c r="HF107" s="164"/>
      <c r="HG107" s="164"/>
      <c r="HH107" s="164"/>
      <c r="HI107" s="164"/>
      <c r="HJ107" s="164"/>
      <c r="HK107" s="164"/>
      <c r="HL107" s="164"/>
      <c r="HM107" s="164"/>
      <c r="HN107" s="164"/>
      <c r="HO107" s="164"/>
      <c r="HP107" s="164"/>
      <c r="HQ107" s="164"/>
      <c r="HR107" s="164"/>
      <c r="HS107" s="164"/>
      <c r="HT107" s="164"/>
      <c r="HU107" s="164"/>
      <c r="HV107" s="164"/>
      <c r="HW107" s="164"/>
      <c r="HX107" s="164"/>
      <c r="HY107" s="164"/>
      <c r="HZ107" s="164"/>
      <c r="IA107" s="164"/>
      <c r="IB107" s="164"/>
      <c r="IC107" s="164"/>
      <c r="ID107" s="164"/>
      <c r="IE107" s="164"/>
      <c r="IF107" s="164"/>
      <c r="IG107" s="164"/>
      <c r="IH107" s="164"/>
      <c r="II107" s="164"/>
      <c r="IJ107" s="164"/>
      <c r="IK107" s="164"/>
      <c r="IL107" s="164"/>
      <c r="IM107" s="164"/>
      <c r="IN107" s="164"/>
      <c r="IO107" s="164"/>
      <c r="IP107" s="164"/>
      <c r="IQ107" s="164"/>
      <c r="IR107" s="164"/>
      <c r="IS107" s="164"/>
      <c r="IT107" s="164"/>
      <c r="IU107" s="164"/>
      <c r="IV107" s="164"/>
      <c r="IW107" s="164"/>
      <c r="IX107" s="164"/>
      <c r="IY107" s="164"/>
      <c r="IZ107" s="164"/>
      <c r="JA107" s="164"/>
      <c r="JB107" s="164"/>
      <c r="JC107" s="164"/>
      <c r="JD107" s="164"/>
      <c r="JE107" s="164"/>
      <c r="JF107" s="164"/>
      <c r="JG107" s="164"/>
      <c r="JH107" s="164"/>
      <c r="JI107" s="164"/>
      <c r="JJ107" s="164"/>
      <c r="JK107" s="164"/>
      <c r="JL107" s="164"/>
      <c r="JM107" s="164"/>
      <c r="JN107" s="164"/>
      <c r="JO107" s="164"/>
      <c r="JP107" s="164"/>
      <c r="JQ107" s="164"/>
      <c r="JR107" s="164"/>
      <c r="JS107" s="164"/>
      <c r="JT107" s="164"/>
      <c r="JU107" s="164"/>
      <c r="JV107" s="164"/>
      <c r="JW107" s="164"/>
      <c r="JX107" s="164"/>
      <c r="JY107" s="164"/>
      <c r="JZ107" s="164"/>
      <c r="KA107" s="164"/>
      <c r="KB107" s="164"/>
      <c r="KC107" s="164"/>
      <c r="KD107" s="164"/>
      <c r="KE107" s="164"/>
      <c r="KF107" s="164"/>
      <c r="KG107" s="164"/>
      <c r="KH107" s="164"/>
      <c r="KI107" s="164"/>
      <c r="KJ107" s="164"/>
      <c r="KK107" s="164"/>
      <c r="KL107" s="164"/>
      <c r="KM107" s="164"/>
      <c r="KN107" s="164"/>
      <c r="KO107" s="164"/>
      <c r="KP107" s="164"/>
      <c r="KQ107" s="164"/>
      <c r="KR107" s="164"/>
      <c r="KS107" s="164"/>
      <c r="KT107" s="164"/>
      <c r="KU107" s="164"/>
      <c r="KV107" s="164"/>
      <c r="KW107" s="164"/>
      <c r="KX107" s="164"/>
      <c r="KY107" s="164"/>
      <c r="KZ107" s="164"/>
      <c r="LA107" s="164"/>
      <c r="LB107" s="164"/>
      <c r="LC107" s="164"/>
      <c r="LD107" s="164"/>
      <c r="LE107" s="164"/>
      <c r="LF107" s="164"/>
      <c r="LG107" s="164"/>
      <c r="LH107" s="164"/>
      <c r="LI107" s="164"/>
      <c r="LJ107" s="164"/>
      <c r="LK107" s="164"/>
      <c r="LL107" s="164"/>
      <c r="LM107" s="164"/>
      <c r="LN107" s="164"/>
      <c r="LO107" s="164"/>
      <c r="LP107" s="164"/>
      <c r="LQ107" s="164"/>
      <c r="LR107" s="164"/>
      <c r="LS107" s="164"/>
      <c r="LT107" s="164"/>
      <c r="LU107" s="164"/>
      <c r="LV107" s="164"/>
      <c r="LW107" s="164"/>
      <c r="LX107" s="164"/>
      <c r="LY107" s="164"/>
      <c r="LZ107" s="164"/>
      <c r="MA107" s="164"/>
      <c r="MB107" s="164"/>
      <c r="MC107" s="164"/>
      <c r="MD107" s="164"/>
      <c r="ME107" s="164"/>
      <c r="MF107" s="164"/>
      <c r="MG107" s="164"/>
      <c r="MH107" s="164"/>
      <c r="MI107" s="164"/>
      <c r="MJ107" s="164"/>
      <c r="MK107" s="164"/>
      <c r="ML107" s="164"/>
      <c r="MM107" s="164"/>
      <c r="MN107" s="164"/>
      <c r="MO107" s="164"/>
      <c r="MP107" s="164"/>
      <c r="MQ107" s="164"/>
      <c r="MR107" s="164"/>
      <c r="MS107" s="164"/>
      <c r="MT107" s="164"/>
      <c r="MU107" s="164"/>
      <c r="MV107" s="164"/>
      <c r="MW107" s="164"/>
      <c r="MX107" s="164"/>
      <c r="MY107" s="164"/>
      <c r="MZ107" s="164"/>
      <c r="NA107" s="164"/>
      <c r="NB107" s="164"/>
      <c r="NC107" s="164"/>
      <c r="ND107" s="164"/>
      <c r="NE107" s="164"/>
      <c r="NF107" s="164"/>
      <c r="NG107" s="164"/>
      <c r="NH107" s="164"/>
      <c r="NI107" s="164"/>
      <c r="NJ107" s="164"/>
      <c r="NK107" s="164"/>
      <c r="NL107" s="164"/>
      <c r="NM107" s="164"/>
      <c r="NN107" s="164"/>
      <c r="NO107" s="164"/>
      <c r="NP107" s="164"/>
      <c r="NQ107" s="164"/>
      <c r="NR107" s="164"/>
      <c r="NS107" s="164"/>
      <c r="NT107" s="164"/>
      <c r="NU107" s="164"/>
      <c r="NV107" s="164"/>
      <c r="NW107" s="164"/>
    </row>
    <row r="108" spans="1:387" s="174" customFormat="1" ht="192.75" customHeight="1" x14ac:dyDescent="0.2">
      <c r="A108" s="143" t="s">
        <v>516</v>
      </c>
      <c r="B108" s="231" t="s">
        <v>486</v>
      </c>
      <c r="C108" s="170">
        <v>1033.9000000000001</v>
      </c>
      <c r="D108" s="170">
        <v>3413.8</v>
      </c>
      <c r="E108" s="170">
        <v>3533.6</v>
      </c>
      <c r="F108" s="170">
        <v>3773.2</v>
      </c>
      <c r="G108" s="170">
        <v>3773.2</v>
      </c>
      <c r="H108" s="178">
        <f t="shared" si="16"/>
        <v>119.79999999999973</v>
      </c>
      <c r="I108" s="185">
        <f t="shared" si="19"/>
        <v>1.0350928583982657</v>
      </c>
      <c r="J108" s="178">
        <f t="shared" si="17"/>
        <v>2499.6999999999998</v>
      </c>
      <c r="K108" s="188">
        <f t="shared" si="18"/>
        <v>3.41773865944482</v>
      </c>
      <c r="L108" s="164"/>
      <c r="M108" s="164"/>
      <c r="N108" s="164"/>
      <c r="O108" s="164"/>
      <c r="P108" s="164"/>
      <c r="Q108" s="164"/>
      <c r="R108" s="164"/>
      <c r="S108" s="164"/>
      <c r="T108" s="164"/>
      <c r="U108" s="164"/>
      <c r="V108" s="164"/>
      <c r="W108" s="164"/>
      <c r="X108" s="164"/>
      <c r="Y108" s="164"/>
      <c r="Z108" s="164"/>
      <c r="AA108" s="164"/>
      <c r="AB108" s="164"/>
      <c r="AC108" s="164"/>
      <c r="AD108" s="164"/>
      <c r="AE108" s="164"/>
      <c r="AF108" s="164"/>
      <c r="AG108" s="164"/>
      <c r="AH108" s="164"/>
      <c r="AI108" s="164"/>
      <c r="AJ108" s="164"/>
      <c r="AK108" s="164"/>
      <c r="AL108" s="164"/>
      <c r="AM108" s="164"/>
      <c r="AN108" s="164"/>
      <c r="AO108" s="164"/>
      <c r="AP108" s="164"/>
      <c r="AQ108" s="164"/>
      <c r="AR108" s="164"/>
      <c r="AS108" s="164"/>
      <c r="AT108" s="164"/>
      <c r="AU108" s="164"/>
      <c r="AV108" s="164"/>
      <c r="AW108" s="164"/>
      <c r="AX108" s="164"/>
      <c r="AY108" s="164"/>
      <c r="AZ108" s="164"/>
      <c r="BA108" s="164"/>
      <c r="BB108" s="164"/>
      <c r="BC108" s="164"/>
      <c r="BD108" s="164"/>
      <c r="BE108" s="164"/>
      <c r="BF108" s="164"/>
      <c r="BG108" s="164"/>
      <c r="BH108" s="164"/>
      <c r="BI108" s="164"/>
      <c r="BJ108" s="164"/>
      <c r="BK108" s="164"/>
      <c r="BL108" s="164"/>
      <c r="BM108" s="164"/>
      <c r="BN108" s="164"/>
      <c r="BO108" s="164"/>
      <c r="BP108" s="164"/>
      <c r="BQ108" s="164"/>
      <c r="BR108" s="164"/>
      <c r="BS108" s="164"/>
      <c r="BT108" s="164"/>
      <c r="BU108" s="164"/>
      <c r="BV108" s="164"/>
      <c r="BW108" s="164"/>
      <c r="BX108" s="164"/>
      <c r="BY108" s="164"/>
      <c r="BZ108" s="164"/>
      <c r="CA108" s="164"/>
      <c r="CB108" s="164"/>
      <c r="CC108" s="164"/>
      <c r="CD108" s="164"/>
      <c r="CE108" s="164"/>
      <c r="CF108" s="164"/>
      <c r="CG108" s="164"/>
      <c r="CH108" s="164"/>
      <c r="CI108" s="164"/>
      <c r="CJ108" s="164"/>
      <c r="CK108" s="164"/>
      <c r="CL108" s="164"/>
      <c r="CM108" s="164"/>
      <c r="CN108" s="164"/>
      <c r="CO108" s="164"/>
      <c r="CP108" s="164"/>
      <c r="CQ108" s="164"/>
      <c r="CR108" s="164"/>
      <c r="CS108" s="164"/>
      <c r="CT108" s="164"/>
      <c r="CU108" s="164"/>
      <c r="CV108" s="164"/>
      <c r="CW108" s="164"/>
      <c r="CX108" s="164"/>
      <c r="CY108" s="164"/>
      <c r="CZ108" s="164"/>
      <c r="DA108" s="164"/>
      <c r="DB108" s="164"/>
      <c r="DC108" s="164"/>
      <c r="DD108" s="164"/>
      <c r="DE108" s="164"/>
      <c r="DF108" s="164"/>
      <c r="DG108" s="164"/>
      <c r="DH108" s="164"/>
      <c r="DI108" s="164"/>
      <c r="DJ108" s="164"/>
      <c r="DK108" s="164"/>
      <c r="DL108" s="164"/>
      <c r="DM108" s="164"/>
      <c r="DN108" s="164"/>
      <c r="DO108" s="164"/>
      <c r="DP108" s="164"/>
      <c r="DQ108" s="164"/>
      <c r="DR108" s="164"/>
      <c r="DS108" s="164"/>
      <c r="DT108" s="164"/>
      <c r="DU108" s="164"/>
      <c r="DV108" s="164"/>
      <c r="DW108" s="164"/>
      <c r="DX108" s="164"/>
      <c r="DY108" s="164"/>
      <c r="DZ108" s="164"/>
      <c r="EA108" s="164"/>
      <c r="EB108" s="164"/>
      <c r="EC108" s="164"/>
      <c r="ED108" s="164"/>
      <c r="EE108" s="164"/>
      <c r="EF108" s="164"/>
      <c r="EG108" s="164"/>
      <c r="EH108" s="164"/>
      <c r="EI108" s="164"/>
      <c r="EJ108" s="164"/>
      <c r="EK108" s="164"/>
      <c r="EL108" s="164"/>
      <c r="EM108" s="164"/>
      <c r="EN108" s="164"/>
      <c r="EO108" s="164"/>
      <c r="EP108" s="164"/>
      <c r="EQ108" s="164"/>
      <c r="ER108" s="164"/>
      <c r="ES108" s="164"/>
      <c r="ET108" s="164"/>
      <c r="EU108" s="164"/>
      <c r="EV108" s="164"/>
      <c r="EW108" s="164"/>
      <c r="EX108" s="164"/>
      <c r="EY108" s="164"/>
      <c r="EZ108" s="164"/>
      <c r="FA108" s="164"/>
      <c r="FB108" s="164"/>
      <c r="FC108" s="164"/>
      <c r="FD108" s="164"/>
      <c r="FE108" s="164"/>
      <c r="FF108" s="164"/>
      <c r="FG108" s="164"/>
      <c r="FH108" s="164"/>
      <c r="FI108" s="164"/>
      <c r="FJ108" s="164"/>
      <c r="FK108" s="164"/>
      <c r="FL108" s="164"/>
      <c r="FM108" s="164"/>
      <c r="FN108" s="164"/>
      <c r="FO108" s="164"/>
      <c r="FP108" s="164"/>
      <c r="FQ108" s="164"/>
      <c r="FR108" s="164"/>
      <c r="FS108" s="164"/>
      <c r="FT108" s="164"/>
      <c r="FU108" s="164"/>
      <c r="FV108" s="164"/>
      <c r="FW108" s="164"/>
      <c r="FX108" s="164"/>
      <c r="FY108" s="164"/>
      <c r="FZ108" s="164"/>
      <c r="GA108" s="164"/>
      <c r="GB108" s="164"/>
      <c r="GC108" s="164"/>
      <c r="GD108" s="164"/>
      <c r="GE108" s="164"/>
      <c r="GF108" s="164"/>
      <c r="GG108" s="164"/>
      <c r="GH108" s="164"/>
      <c r="GI108" s="164"/>
      <c r="GJ108" s="164"/>
      <c r="GK108" s="164"/>
      <c r="GL108" s="164"/>
      <c r="GM108" s="164"/>
      <c r="GN108" s="164"/>
      <c r="GO108" s="164"/>
      <c r="GP108" s="164"/>
      <c r="GQ108" s="164"/>
      <c r="GR108" s="164"/>
      <c r="GS108" s="164"/>
      <c r="GT108" s="164"/>
      <c r="GU108" s="164"/>
      <c r="GV108" s="164"/>
      <c r="GW108" s="164"/>
      <c r="GX108" s="164"/>
      <c r="GY108" s="164"/>
      <c r="GZ108" s="164"/>
      <c r="HA108" s="164"/>
      <c r="HB108" s="164"/>
      <c r="HC108" s="164"/>
      <c r="HD108" s="164"/>
      <c r="HE108" s="164"/>
      <c r="HF108" s="164"/>
      <c r="HG108" s="164"/>
      <c r="HH108" s="164"/>
      <c r="HI108" s="164"/>
      <c r="HJ108" s="164"/>
      <c r="HK108" s="164"/>
      <c r="HL108" s="164"/>
      <c r="HM108" s="164"/>
      <c r="HN108" s="164"/>
      <c r="HO108" s="164"/>
      <c r="HP108" s="164"/>
      <c r="HQ108" s="164"/>
      <c r="HR108" s="164"/>
      <c r="HS108" s="164"/>
      <c r="HT108" s="164"/>
      <c r="HU108" s="164"/>
      <c r="HV108" s="164"/>
      <c r="HW108" s="164"/>
      <c r="HX108" s="164"/>
      <c r="HY108" s="164"/>
      <c r="HZ108" s="164"/>
      <c r="IA108" s="164"/>
      <c r="IB108" s="164"/>
      <c r="IC108" s="164"/>
      <c r="ID108" s="164"/>
      <c r="IE108" s="164"/>
      <c r="IF108" s="164"/>
      <c r="IG108" s="164"/>
      <c r="IH108" s="164"/>
      <c r="II108" s="164"/>
      <c r="IJ108" s="164"/>
      <c r="IK108" s="164"/>
      <c r="IL108" s="164"/>
      <c r="IM108" s="164"/>
      <c r="IN108" s="164"/>
      <c r="IO108" s="164"/>
      <c r="IP108" s="164"/>
      <c r="IQ108" s="164"/>
      <c r="IR108" s="164"/>
      <c r="IS108" s="164"/>
      <c r="IT108" s="164"/>
      <c r="IU108" s="164"/>
      <c r="IV108" s="164"/>
      <c r="IW108" s="164"/>
      <c r="IX108" s="164"/>
      <c r="IY108" s="164"/>
      <c r="IZ108" s="164"/>
      <c r="JA108" s="164"/>
      <c r="JB108" s="164"/>
      <c r="JC108" s="164"/>
      <c r="JD108" s="164"/>
      <c r="JE108" s="164"/>
      <c r="JF108" s="164"/>
      <c r="JG108" s="164"/>
      <c r="JH108" s="164"/>
      <c r="JI108" s="164"/>
      <c r="JJ108" s="164"/>
      <c r="JK108" s="164"/>
      <c r="JL108" s="164"/>
      <c r="JM108" s="164"/>
      <c r="JN108" s="164"/>
      <c r="JO108" s="164"/>
      <c r="JP108" s="164"/>
      <c r="JQ108" s="164"/>
      <c r="JR108" s="164"/>
      <c r="JS108" s="164"/>
      <c r="JT108" s="164"/>
      <c r="JU108" s="164"/>
      <c r="JV108" s="164"/>
      <c r="JW108" s="164"/>
      <c r="JX108" s="164"/>
      <c r="JY108" s="164"/>
      <c r="JZ108" s="164"/>
      <c r="KA108" s="164"/>
      <c r="KB108" s="164"/>
      <c r="KC108" s="164"/>
      <c r="KD108" s="164"/>
      <c r="KE108" s="164"/>
      <c r="KF108" s="164"/>
      <c r="KG108" s="164"/>
      <c r="KH108" s="164"/>
      <c r="KI108" s="164"/>
      <c r="KJ108" s="164"/>
      <c r="KK108" s="164"/>
      <c r="KL108" s="164"/>
      <c r="KM108" s="164"/>
      <c r="KN108" s="164"/>
      <c r="KO108" s="164"/>
      <c r="KP108" s="164"/>
      <c r="KQ108" s="164"/>
      <c r="KR108" s="164"/>
      <c r="KS108" s="164"/>
      <c r="KT108" s="164"/>
      <c r="KU108" s="164"/>
      <c r="KV108" s="164"/>
      <c r="KW108" s="164"/>
      <c r="KX108" s="164"/>
      <c r="KY108" s="164"/>
      <c r="KZ108" s="164"/>
      <c r="LA108" s="164"/>
      <c r="LB108" s="164"/>
      <c r="LC108" s="164"/>
      <c r="LD108" s="164"/>
      <c r="LE108" s="164"/>
      <c r="LF108" s="164"/>
      <c r="LG108" s="164"/>
      <c r="LH108" s="164"/>
      <c r="LI108" s="164"/>
      <c r="LJ108" s="164"/>
      <c r="LK108" s="164"/>
      <c r="LL108" s="164"/>
      <c r="LM108" s="164"/>
      <c r="LN108" s="164"/>
      <c r="LO108" s="164"/>
      <c r="LP108" s="164"/>
      <c r="LQ108" s="164"/>
      <c r="LR108" s="164"/>
      <c r="LS108" s="164"/>
      <c r="LT108" s="164"/>
      <c r="LU108" s="164"/>
      <c r="LV108" s="164"/>
      <c r="LW108" s="164"/>
      <c r="LX108" s="164"/>
      <c r="LY108" s="164"/>
      <c r="LZ108" s="164"/>
      <c r="MA108" s="164"/>
      <c r="MB108" s="164"/>
      <c r="MC108" s="164"/>
      <c r="MD108" s="164"/>
      <c r="ME108" s="164"/>
      <c r="MF108" s="164"/>
      <c r="MG108" s="164"/>
      <c r="MH108" s="164"/>
      <c r="MI108" s="164"/>
      <c r="MJ108" s="164"/>
      <c r="MK108" s="164"/>
      <c r="ML108" s="164"/>
      <c r="MM108" s="164"/>
      <c r="MN108" s="164"/>
      <c r="MO108" s="164"/>
      <c r="MP108" s="164"/>
      <c r="MQ108" s="164"/>
      <c r="MR108" s="164"/>
      <c r="MS108" s="164"/>
      <c r="MT108" s="164"/>
      <c r="MU108" s="164"/>
      <c r="MV108" s="164"/>
      <c r="MW108" s="164"/>
      <c r="MX108" s="164"/>
      <c r="MY108" s="164"/>
      <c r="MZ108" s="164"/>
      <c r="NA108" s="164"/>
      <c r="NB108" s="164"/>
      <c r="NC108" s="164"/>
      <c r="ND108" s="164"/>
      <c r="NE108" s="164"/>
      <c r="NF108" s="164"/>
      <c r="NG108" s="164"/>
      <c r="NH108" s="164"/>
      <c r="NI108" s="164"/>
      <c r="NJ108" s="164"/>
      <c r="NK108" s="164"/>
      <c r="NL108" s="164"/>
      <c r="NM108" s="164"/>
      <c r="NN108" s="164"/>
      <c r="NO108" s="164"/>
      <c r="NP108" s="164"/>
      <c r="NQ108" s="164"/>
      <c r="NR108" s="164"/>
      <c r="NS108" s="164"/>
      <c r="NT108" s="164"/>
      <c r="NU108" s="164"/>
      <c r="NV108" s="164"/>
      <c r="NW108" s="164"/>
    </row>
    <row r="109" spans="1:387" s="174" customFormat="1" ht="153.75" customHeight="1" x14ac:dyDescent="0.2">
      <c r="A109" s="143" t="s">
        <v>422</v>
      </c>
      <c r="B109" s="223" t="s">
        <v>452</v>
      </c>
      <c r="C109" s="170">
        <v>102052.3</v>
      </c>
      <c r="D109" s="170">
        <v>109243.1</v>
      </c>
      <c r="E109" s="170">
        <v>108165</v>
      </c>
      <c r="F109" s="170">
        <v>112656.9</v>
      </c>
      <c r="G109" s="170">
        <v>108165</v>
      </c>
      <c r="H109" s="178">
        <f t="shared" si="16"/>
        <v>-1078.1000000000058</v>
      </c>
      <c r="I109" s="185">
        <f t="shared" si="19"/>
        <v>0.99013118448670889</v>
      </c>
      <c r="J109" s="178">
        <f t="shared" si="17"/>
        <v>6112.6999999999971</v>
      </c>
      <c r="K109" s="188">
        <f t="shared" si="18"/>
        <v>1.0598977191106913</v>
      </c>
      <c r="L109" s="164"/>
      <c r="M109" s="164"/>
      <c r="N109" s="164"/>
      <c r="O109" s="164"/>
      <c r="P109" s="164"/>
      <c r="Q109" s="164"/>
      <c r="R109" s="164"/>
      <c r="S109" s="164"/>
      <c r="T109" s="164"/>
      <c r="U109" s="164"/>
      <c r="V109" s="164"/>
      <c r="W109" s="164"/>
      <c r="X109" s="164"/>
      <c r="Y109" s="164"/>
      <c r="Z109" s="164"/>
      <c r="AA109" s="164"/>
      <c r="AB109" s="164"/>
      <c r="AC109" s="164"/>
      <c r="AD109" s="164"/>
      <c r="AE109" s="164"/>
      <c r="AF109" s="164"/>
      <c r="AG109" s="164"/>
      <c r="AH109" s="164"/>
      <c r="AI109" s="164"/>
      <c r="AJ109" s="164"/>
      <c r="AK109" s="164"/>
      <c r="AL109" s="164"/>
      <c r="AM109" s="164"/>
      <c r="AN109" s="164"/>
      <c r="AO109" s="164"/>
      <c r="AP109" s="164"/>
      <c r="AQ109" s="164"/>
      <c r="AR109" s="164"/>
      <c r="AS109" s="164"/>
      <c r="AT109" s="164"/>
      <c r="AU109" s="164"/>
      <c r="AV109" s="164"/>
      <c r="AW109" s="164"/>
      <c r="AX109" s="164"/>
      <c r="AY109" s="164"/>
      <c r="AZ109" s="164"/>
      <c r="BA109" s="164"/>
      <c r="BB109" s="164"/>
      <c r="BC109" s="164"/>
      <c r="BD109" s="164"/>
      <c r="BE109" s="164"/>
      <c r="BF109" s="164"/>
      <c r="BG109" s="164"/>
      <c r="BH109" s="164"/>
      <c r="BI109" s="164"/>
      <c r="BJ109" s="164"/>
      <c r="BK109" s="164"/>
      <c r="BL109" s="164"/>
      <c r="BM109" s="164"/>
      <c r="BN109" s="164"/>
      <c r="BO109" s="164"/>
      <c r="BP109" s="164"/>
      <c r="BQ109" s="164"/>
      <c r="BR109" s="164"/>
      <c r="BS109" s="164"/>
      <c r="BT109" s="164"/>
      <c r="BU109" s="164"/>
      <c r="BV109" s="164"/>
      <c r="BW109" s="164"/>
      <c r="BX109" s="164"/>
      <c r="BY109" s="164"/>
      <c r="BZ109" s="164"/>
      <c r="CA109" s="164"/>
      <c r="CB109" s="164"/>
      <c r="CC109" s="164"/>
      <c r="CD109" s="164"/>
      <c r="CE109" s="164"/>
      <c r="CF109" s="164"/>
      <c r="CG109" s="164"/>
      <c r="CH109" s="164"/>
      <c r="CI109" s="164"/>
      <c r="CJ109" s="164"/>
      <c r="CK109" s="164"/>
      <c r="CL109" s="164"/>
      <c r="CM109" s="164"/>
      <c r="CN109" s="164"/>
      <c r="CO109" s="164"/>
      <c r="CP109" s="164"/>
      <c r="CQ109" s="164"/>
      <c r="CR109" s="164"/>
      <c r="CS109" s="164"/>
      <c r="CT109" s="164"/>
      <c r="CU109" s="164"/>
      <c r="CV109" s="164"/>
      <c r="CW109" s="164"/>
      <c r="CX109" s="164"/>
      <c r="CY109" s="164"/>
      <c r="CZ109" s="164"/>
      <c r="DA109" s="164"/>
      <c r="DB109" s="164"/>
      <c r="DC109" s="164"/>
      <c r="DD109" s="164"/>
      <c r="DE109" s="164"/>
      <c r="DF109" s="164"/>
      <c r="DG109" s="164"/>
      <c r="DH109" s="164"/>
      <c r="DI109" s="164"/>
      <c r="DJ109" s="164"/>
      <c r="DK109" s="164"/>
      <c r="DL109" s="164"/>
      <c r="DM109" s="164"/>
      <c r="DN109" s="164"/>
      <c r="DO109" s="164"/>
      <c r="DP109" s="164"/>
      <c r="DQ109" s="164"/>
      <c r="DR109" s="164"/>
      <c r="DS109" s="164"/>
      <c r="DT109" s="164"/>
      <c r="DU109" s="164"/>
      <c r="DV109" s="164"/>
      <c r="DW109" s="164"/>
      <c r="DX109" s="164"/>
      <c r="DY109" s="164"/>
      <c r="DZ109" s="164"/>
      <c r="EA109" s="164"/>
      <c r="EB109" s="164"/>
      <c r="EC109" s="164"/>
      <c r="ED109" s="164"/>
      <c r="EE109" s="164"/>
      <c r="EF109" s="164"/>
      <c r="EG109" s="164"/>
      <c r="EH109" s="164"/>
      <c r="EI109" s="164"/>
      <c r="EJ109" s="164"/>
      <c r="EK109" s="164"/>
      <c r="EL109" s="164"/>
      <c r="EM109" s="164"/>
      <c r="EN109" s="164"/>
      <c r="EO109" s="164"/>
      <c r="EP109" s="164"/>
      <c r="EQ109" s="164"/>
      <c r="ER109" s="164"/>
      <c r="ES109" s="164"/>
      <c r="ET109" s="164"/>
      <c r="EU109" s="164"/>
      <c r="EV109" s="164"/>
      <c r="EW109" s="164"/>
      <c r="EX109" s="164"/>
      <c r="EY109" s="164"/>
      <c r="EZ109" s="164"/>
      <c r="FA109" s="164"/>
      <c r="FB109" s="164"/>
      <c r="FC109" s="164"/>
      <c r="FD109" s="164"/>
      <c r="FE109" s="164"/>
      <c r="FF109" s="164"/>
      <c r="FG109" s="164"/>
      <c r="FH109" s="164"/>
      <c r="FI109" s="164"/>
      <c r="FJ109" s="164"/>
      <c r="FK109" s="164"/>
      <c r="FL109" s="164"/>
      <c r="FM109" s="164"/>
      <c r="FN109" s="164"/>
      <c r="FO109" s="164"/>
      <c r="FP109" s="164"/>
      <c r="FQ109" s="164"/>
      <c r="FR109" s="164"/>
      <c r="FS109" s="164"/>
      <c r="FT109" s="164"/>
      <c r="FU109" s="164"/>
      <c r="FV109" s="164"/>
      <c r="FW109" s="164"/>
      <c r="FX109" s="164"/>
      <c r="FY109" s="164"/>
      <c r="FZ109" s="164"/>
      <c r="GA109" s="164"/>
      <c r="GB109" s="164"/>
      <c r="GC109" s="164"/>
      <c r="GD109" s="164"/>
      <c r="GE109" s="164"/>
      <c r="GF109" s="164"/>
      <c r="GG109" s="164"/>
      <c r="GH109" s="164"/>
      <c r="GI109" s="164"/>
      <c r="GJ109" s="164"/>
      <c r="GK109" s="164"/>
      <c r="GL109" s="164"/>
      <c r="GM109" s="164"/>
      <c r="GN109" s="164"/>
      <c r="GO109" s="164"/>
      <c r="GP109" s="164"/>
      <c r="GQ109" s="164"/>
      <c r="GR109" s="164"/>
      <c r="GS109" s="164"/>
      <c r="GT109" s="164"/>
      <c r="GU109" s="164"/>
      <c r="GV109" s="164"/>
      <c r="GW109" s="164"/>
      <c r="GX109" s="164"/>
      <c r="GY109" s="164"/>
      <c r="GZ109" s="164"/>
      <c r="HA109" s="164"/>
      <c r="HB109" s="164"/>
      <c r="HC109" s="164"/>
      <c r="HD109" s="164"/>
      <c r="HE109" s="164"/>
      <c r="HF109" s="164"/>
      <c r="HG109" s="164"/>
      <c r="HH109" s="164"/>
      <c r="HI109" s="164"/>
      <c r="HJ109" s="164"/>
      <c r="HK109" s="164"/>
      <c r="HL109" s="164"/>
      <c r="HM109" s="164"/>
      <c r="HN109" s="164"/>
      <c r="HO109" s="164"/>
      <c r="HP109" s="164"/>
      <c r="HQ109" s="164"/>
      <c r="HR109" s="164"/>
      <c r="HS109" s="164"/>
      <c r="HT109" s="164"/>
      <c r="HU109" s="164"/>
      <c r="HV109" s="164"/>
      <c r="HW109" s="164"/>
      <c r="HX109" s="164"/>
      <c r="HY109" s="164"/>
      <c r="HZ109" s="164"/>
      <c r="IA109" s="164"/>
      <c r="IB109" s="164"/>
      <c r="IC109" s="164"/>
      <c r="ID109" s="164"/>
      <c r="IE109" s="164"/>
      <c r="IF109" s="164"/>
      <c r="IG109" s="164"/>
      <c r="IH109" s="164"/>
      <c r="II109" s="164"/>
      <c r="IJ109" s="164"/>
      <c r="IK109" s="164"/>
      <c r="IL109" s="164"/>
      <c r="IM109" s="164"/>
      <c r="IN109" s="164"/>
      <c r="IO109" s="164"/>
      <c r="IP109" s="164"/>
      <c r="IQ109" s="164"/>
      <c r="IR109" s="164"/>
      <c r="IS109" s="164"/>
      <c r="IT109" s="164"/>
      <c r="IU109" s="164"/>
      <c r="IV109" s="164"/>
      <c r="IW109" s="164"/>
      <c r="IX109" s="164"/>
      <c r="IY109" s="164"/>
      <c r="IZ109" s="164"/>
      <c r="JA109" s="164"/>
      <c r="JB109" s="164"/>
      <c r="JC109" s="164"/>
      <c r="JD109" s="164"/>
      <c r="JE109" s="164"/>
      <c r="JF109" s="164"/>
      <c r="JG109" s="164"/>
      <c r="JH109" s="164"/>
      <c r="JI109" s="164"/>
      <c r="JJ109" s="164"/>
      <c r="JK109" s="164"/>
      <c r="JL109" s="164"/>
      <c r="JM109" s="164"/>
      <c r="JN109" s="164"/>
      <c r="JO109" s="164"/>
      <c r="JP109" s="164"/>
      <c r="JQ109" s="164"/>
      <c r="JR109" s="164"/>
      <c r="JS109" s="164"/>
      <c r="JT109" s="164"/>
      <c r="JU109" s="164"/>
      <c r="JV109" s="164"/>
      <c r="JW109" s="164"/>
      <c r="JX109" s="164"/>
      <c r="JY109" s="164"/>
      <c r="JZ109" s="164"/>
      <c r="KA109" s="164"/>
      <c r="KB109" s="164"/>
      <c r="KC109" s="164"/>
      <c r="KD109" s="164"/>
      <c r="KE109" s="164"/>
      <c r="KF109" s="164"/>
      <c r="KG109" s="164"/>
      <c r="KH109" s="164"/>
      <c r="KI109" s="164"/>
      <c r="KJ109" s="164"/>
      <c r="KK109" s="164"/>
      <c r="KL109" s="164"/>
      <c r="KM109" s="164"/>
      <c r="KN109" s="164"/>
      <c r="KO109" s="164"/>
      <c r="KP109" s="164"/>
      <c r="KQ109" s="164"/>
      <c r="KR109" s="164"/>
      <c r="KS109" s="164"/>
      <c r="KT109" s="164"/>
      <c r="KU109" s="164"/>
      <c r="KV109" s="164"/>
      <c r="KW109" s="164"/>
      <c r="KX109" s="164"/>
      <c r="KY109" s="164"/>
      <c r="KZ109" s="164"/>
      <c r="LA109" s="164"/>
      <c r="LB109" s="164"/>
      <c r="LC109" s="164"/>
      <c r="LD109" s="164"/>
      <c r="LE109" s="164"/>
      <c r="LF109" s="164"/>
      <c r="LG109" s="164"/>
      <c r="LH109" s="164"/>
      <c r="LI109" s="164"/>
      <c r="LJ109" s="164"/>
      <c r="LK109" s="164"/>
      <c r="LL109" s="164"/>
      <c r="LM109" s="164"/>
      <c r="LN109" s="164"/>
      <c r="LO109" s="164"/>
      <c r="LP109" s="164"/>
      <c r="LQ109" s="164"/>
      <c r="LR109" s="164"/>
      <c r="LS109" s="164"/>
      <c r="LT109" s="164"/>
      <c r="LU109" s="164"/>
      <c r="LV109" s="164"/>
      <c r="LW109" s="164"/>
      <c r="LX109" s="164"/>
      <c r="LY109" s="164"/>
      <c r="LZ109" s="164"/>
      <c r="MA109" s="164"/>
      <c r="MB109" s="164"/>
      <c r="MC109" s="164"/>
      <c r="MD109" s="164"/>
      <c r="ME109" s="164"/>
      <c r="MF109" s="164"/>
      <c r="MG109" s="164"/>
      <c r="MH109" s="164"/>
      <c r="MI109" s="164"/>
      <c r="MJ109" s="164"/>
      <c r="MK109" s="164"/>
      <c r="ML109" s="164"/>
      <c r="MM109" s="164"/>
      <c r="MN109" s="164"/>
      <c r="MO109" s="164"/>
      <c r="MP109" s="164"/>
      <c r="MQ109" s="164"/>
      <c r="MR109" s="164"/>
      <c r="MS109" s="164"/>
      <c r="MT109" s="164"/>
      <c r="MU109" s="164"/>
      <c r="MV109" s="164"/>
      <c r="MW109" s="164"/>
      <c r="MX109" s="164"/>
      <c r="MY109" s="164"/>
      <c r="MZ109" s="164"/>
      <c r="NA109" s="164"/>
      <c r="NB109" s="164"/>
      <c r="NC109" s="164"/>
      <c r="ND109" s="164"/>
      <c r="NE109" s="164"/>
      <c r="NF109" s="164"/>
      <c r="NG109" s="164"/>
      <c r="NH109" s="164"/>
      <c r="NI109" s="164"/>
      <c r="NJ109" s="164"/>
      <c r="NK109" s="164"/>
      <c r="NL109" s="164"/>
      <c r="NM109" s="164"/>
      <c r="NN109" s="164"/>
      <c r="NO109" s="164"/>
      <c r="NP109" s="164"/>
      <c r="NQ109" s="164"/>
      <c r="NR109" s="164"/>
      <c r="NS109" s="164"/>
      <c r="NT109" s="164"/>
      <c r="NU109" s="164"/>
      <c r="NV109" s="164"/>
      <c r="NW109" s="164"/>
    </row>
    <row r="110" spans="1:387" s="163" customFormat="1" ht="27" customHeight="1" x14ac:dyDescent="0.2">
      <c r="A110" s="143" t="s">
        <v>435</v>
      </c>
      <c r="B110" s="149" t="s">
        <v>353</v>
      </c>
      <c r="C110" s="170">
        <v>998364.7</v>
      </c>
      <c r="D110" s="170">
        <v>63992.800000000003</v>
      </c>
      <c r="E110" s="170">
        <v>0</v>
      </c>
      <c r="F110" s="170">
        <v>0</v>
      </c>
      <c r="G110" s="170">
        <v>0</v>
      </c>
      <c r="H110" s="178">
        <f t="shared" si="16"/>
        <v>-63992.800000000003</v>
      </c>
      <c r="I110" s="185">
        <f t="shared" si="19"/>
        <v>0</v>
      </c>
      <c r="J110" s="178">
        <f t="shared" si="17"/>
        <v>-998364.7</v>
      </c>
      <c r="K110" s="188">
        <f t="shared" si="18"/>
        <v>0</v>
      </c>
    </row>
    <row r="111" spans="1:387" s="163" customFormat="1" ht="37.5" customHeight="1" x14ac:dyDescent="0.2">
      <c r="A111" s="235" t="s">
        <v>501</v>
      </c>
      <c r="B111" s="236" t="s">
        <v>502</v>
      </c>
      <c r="C111" s="237">
        <v>0</v>
      </c>
      <c r="D111" s="194">
        <v>3500</v>
      </c>
      <c r="E111" s="194">
        <v>0</v>
      </c>
      <c r="F111" s="194">
        <v>0</v>
      </c>
      <c r="G111" s="194">
        <v>0</v>
      </c>
      <c r="H111" s="193">
        <f t="shared" si="16"/>
        <v>-3500</v>
      </c>
      <c r="I111" s="195">
        <f t="shared" si="19"/>
        <v>0</v>
      </c>
      <c r="J111" s="193">
        <f t="shared" si="17"/>
        <v>0</v>
      </c>
      <c r="K111" s="196" t="s">
        <v>450</v>
      </c>
    </row>
    <row r="112" spans="1:387" s="163" customFormat="1" ht="27" customHeight="1" x14ac:dyDescent="0.2">
      <c r="A112" s="235" t="s">
        <v>503</v>
      </c>
      <c r="B112" s="236" t="s">
        <v>504</v>
      </c>
      <c r="C112" s="237">
        <v>0</v>
      </c>
      <c r="D112" s="194">
        <v>70500</v>
      </c>
      <c r="E112" s="194">
        <v>0</v>
      </c>
      <c r="F112" s="194">
        <v>0</v>
      </c>
      <c r="G112" s="194">
        <v>0</v>
      </c>
      <c r="H112" s="193">
        <f t="shared" si="16"/>
        <v>-70500</v>
      </c>
      <c r="I112" s="195">
        <f t="shared" si="19"/>
        <v>0</v>
      </c>
      <c r="J112" s="193">
        <f t="shared" si="17"/>
        <v>0</v>
      </c>
      <c r="K112" s="196" t="s">
        <v>450</v>
      </c>
    </row>
    <row r="113" spans="1:13" s="137" customFormat="1" ht="89.25" x14ac:dyDescent="0.25">
      <c r="A113" s="197" t="s">
        <v>354</v>
      </c>
      <c r="B113" s="224" t="s">
        <v>355</v>
      </c>
      <c r="C113" s="194">
        <v>3535.8</v>
      </c>
      <c r="D113" s="194">
        <v>0</v>
      </c>
      <c r="E113" s="194">
        <v>0</v>
      </c>
      <c r="F113" s="194">
        <v>0</v>
      </c>
      <c r="G113" s="194">
        <v>0</v>
      </c>
      <c r="H113" s="193">
        <f t="shared" si="16"/>
        <v>0</v>
      </c>
      <c r="I113" s="195" t="s">
        <v>450</v>
      </c>
      <c r="J113" s="193">
        <f t="shared" si="17"/>
        <v>-3535.8</v>
      </c>
      <c r="K113" s="196">
        <f t="shared" si="18"/>
        <v>0</v>
      </c>
    </row>
    <row r="114" spans="1:13" s="137" customFormat="1" ht="51" x14ac:dyDescent="0.25">
      <c r="A114" s="197" t="s">
        <v>360</v>
      </c>
      <c r="B114" s="224" t="s">
        <v>361</v>
      </c>
      <c r="C114" s="194">
        <v>-8284.5</v>
      </c>
      <c r="D114" s="194">
        <v>0</v>
      </c>
      <c r="E114" s="194">
        <v>0</v>
      </c>
      <c r="F114" s="194">
        <v>0</v>
      </c>
      <c r="G114" s="194">
        <v>0</v>
      </c>
      <c r="H114" s="193">
        <f t="shared" si="16"/>
        <v>0</v>
      </c>
      <c r="I114" s="195" t="s">
        <v>450</v>
      </c>
      <c r="J114" s="193">
        <f t="shared" si="17"/>
        <v>8284.5</v>
      </c>
      <c r="K114" s="196">
        <f t="shared" si="18"/>
        <v>0</v>
      </c>
    </row>
    <row r="115" spans="1:13" x14ac:dyDescent="0.25">
      <c r="A115" s="159" t="s">
        <v>257</v>
      </c>
      <c r="B115" s="162"/>
      <c r="C115" s="165">
        <f>C6+C70</f>
        <v>10286440.5</v>
      </c>
      <c r="D115" s="165">
        <f>D6+D70+D111+D112</f>
        <v>9265647.3000000007</v>
      </c>
      <c r="E115" s="165">
        <f>E6+E70</f>
        <v>8184361.5</v>
      </c>
      <c r="F115" s="165">
        <f>F6+F70</f>
        <v>8075027.5999999996</v>
      </c>
      <c r="G115" s="165">
        <f>G6+G70</f>
        <v>8490501.6000000015</v>
      </c>
      <c r="H115" s="161">
        <f t="shared" si="16"/>
        <v>-1081285.8000000007</v>
      </c>
      <c r="I115" s="183">
        <f t="shared" si="19"/>
        <v>0.88330164477553552</v>
      </c>
      <c r="J115" s="161">
        <f t="shared" si="17"/>
        <v>-2102079</v>
      </c>
      <c r="K115" s="186">
        <f t="shared" si="18"/>
        <v>0.79564563660286569</v>
      </c>
    </row>
    <row r="116" spans="1:13" x14ac:dyDescent="0.25">
      <c r="D116" s="180"/>
    </row>
    <row r="117" spans="1:13" x14ac:dyDescent="0.25">
      <c r="A117" s="138"/>
      <c r="C117" s="180"/>
      <c r="D117" s="180"/>
      <c r="E117" s="233"/>
      <c r="F117" s="233"/>
      <c r="G117" s="233"/>
      <c r="H117" s="138"/>
      <c r="I117" s="238"/>
      <c r="J117" s="138"/>
      <c r="K117" s="238"/>
      <c r="L117" s="138"/>
      <c r="M117" s="138"/>
    </row>
    <row r="118" spans="1:13" x14ac:dyDescent="0.25">
      <c r="A118" s="138"/>
      <c r="C118" s="180"/>
      <c r="D118" s="180"/>
      <c r="E118" s="138"/>
      <c r="F118" s="138"/>
      <c r="G118" s="138"/>
      <c r="H118" s="138"/>
      <c r="I118" s="238"/>
      <c r="J118" s="138"/>
      <c r="K118" s="238"/>
      <c r="L118" s="138"/>
    </row>
    <row r="119" spans="1:13" x14ac:dyDescent="0.25">
      <c r="A119" s="138"/>
      <c r="C119" s="180"/>
      <c r="D119" s="180"/>
      <c r="E119" s="138"/>
      <c r="F119" s="138"/>
      <c r="G119" s="138"/>
      <c r="H119" s="138"/>
      <c r="I119" s="238"/>
      <c r="J119" s="138"/>
      <c r="K119" s="238"/>
      <c r="L119" s="138"/>
    </row>
    <row r="120" spans="1:13" x14ac:dyDescent="0.25">
      <c r="A120" s="138"/>
      <c r="C120" s="180"/>
      <c r="D120" s="180"/>
      <c r="E120" s="138"/>
      <c r="F120" s="138"/>
      <c r="G120" s="138"/>
      <c r="H120" s="138"/>
      <c r="I120" s="238"/>
      <c r="J120" s="138"/>
      <c r="K120" s="238"/>
      <c r="L120" s="138"/>
    </row>
  </sheetData>
  <customSheetViews>
    <customSheetView guid="{1F7444C2-1076-41FF-96C1-EBAA4247BE2F}" scale="90" topLeftCell="A106">
      <selection activeCell="N11" sqref="N11"/>
      <pageMargins left="0.7" right="0.7" top="0.75" bottom="0.75" header="0.3" footer="0.3"/>
      <pageSetup paperSize="9" orientation="portrait" horizontalDpi="180" verticalDpi="180" r:id="rId1"/>
    </customSheetView>
    <customSheetView guid="{DBACD77B-E1F1-4F2F-B8AE-D68F4A37400A}" scale="90">
      <selection activeCell="O10" sqref="O10"/>
      <pageMargins left="0.7" right="0.7" top="0.75" bottom="0.75" header="0.3" footer="0.3"/>
      <pageSetup paperSize="9" orientation="portrait" horizontalDpi="180" verticalDpi="180" r:id="rId2"/>
    </customSheetView>
    <customSheetView guid="{94E0214C-778C-4A20-B7FC-095EEB60707C}" scale="110" topLeftCell="A139">
      <selection activeCell="E157" sqref="E157"/>
      <pageMargins left="0.7" right="0.7" top="0.75" bottom="0.75" header="0.3" footer="0.3"/>
      <pageSetup paperSize="9" orientation="portrait" horizontalDpi="180" verticalDpi="180" r:id="rId3"/>
    </customSheetView>
    <customSheetView guid="{5627870E-FB44-4B27-BCF8-0CF7F8A14BDB}" scale="90" topLeftCell="A182">
      <selection activeCell="C186" sqref="C186"/>
      <pageMargins left="0.7" right="0.7" top="0.75" bottom="0.75" header="0.3" footer="0.3"/>
      <pageSetup paperSize="9" orientation="portrait" horizontalDpi="180" verticalDpi="180" r:id="rId4"/>
    </customSheetView>
    <customSheetView guid="{180648CE-C074-4F13-B18F-04C0881740E5}" topLeftCell="A98">
      <selection activeCell="C100" sqref="C100"/>
      <pageMargins left="0.7" right="0.7" top="0.75" bottom="0.75" header="0.3" footer="0.3"/>
      <pageSetup paperSize="9" orientation="portrait" horizontalDpi="180" verticalDpi="180" r:id="rId5"/>
    </customSheetView>
    <customSheetView guid="{CBEE5311-314C-47F9-941D-106C19D4923B}" scale="90" topLeftCell="A96">
      <selection activeCell="I101" sqref="I101"/>
      <pageMargins left="0.7" right="0.7" top="0.75" bottom="0.75" header="0.3" footer="0.3"/>
      <pageSetup paperSize="9" orientation="portrait" horizontalDpi="180" verticalDpi="180" r:id="rId6"/>
    </customSheetView>
    <customSheetView guid="{30000006-1DC5-4787-9F5A-F33C90AF1B9D}" scale="90">
      <selection sqref="A1:K1"/>
      <pageMargins left="0.7" right="0.7" top="0.75" bottom="0.75" header="0.3" footer="0.3"/>
      <pageSetup paperSize="9" orientation="portrait" horizontalDpi="180" verticalDpi="180" r:id="rId7"/>
    </customSheetView>
  </customSheetViews>
  <mergeCells count="11">
    <mergeCell ref="H3:I3"/>
    <mergeCell ref="J3:K3"/>
    <mergeCell ref="A8:A10"/>
    <mergeCell ref="A1:K1"/>
    <mergeCell ref="A3:A4"/>
    <mergeCell ref="B3:B4"/>
    <mergeCell ref="C3:C4"/>
    <mergeCell ref="D3:D4"/>
    <mergeCell ref="E3:E4"/>
    <mergeCell ref="F3:F4"/>
    <mergeCell ref="G3:G4"/>
  </mergeCells>
  <hyperlinks>
    <hyperlink ref="B12" r:id="rId8" display="garantf1://10800200.227/"/>
    <hyperlink ref="B17" r:id="rId9" display="garantf1://10800200.228/"/>
  </hyperlinks>
  <pageMargins left="0.7" right="0.7" top="0.75" bottom="0.75" header="0.3" footer="0.3"/>
  <pageSetup paperSize="9" orientation="portrait" horizontalDpi="180" verticalDpi="18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5"/>
  <sheetViews>
    <sheetView zoomScale="89" zoomScaleNormal="89" workbookViewId="0">
      <selection activeCell="F7" sqref="F7"/>
    </sheetView>
  </sheetViews>
  <sheetFormatPr defaultRowHeight="15" x14ac:dyDescent="0.25"/>
  <cols>
    <col min="1" max="1" width="24.28515625" style="3" bestFit="1" customWidth="1"/>
    <col min="2" max="2" width="49" style="3" bestFit="1" customWidth="1"/>
    <col min="3" max="5" width="13.7109375" style="3" bestFit="1" customWidth="1"/>
    <col min="6" max="6" width="20.140625" style="3" customWidth="1"/>
    <col min="7" max="7" width="17.85546875" style="86" bestFit="1" customWidth="1"/>
    <col min="8" max="8" width="10" style="3" bestFit="1" customWidth="1"/>
    <col min="9" max="9" width="9.140625" style="3"/>
    <col min="10" max="10" width="9.42578125" style="3" bestFit="1" customWidth="1"/>
    <col min="11" max="11" width="24.140625" style="3" customWidth="1"/>
    <col min="12" max="12" width="12.42578125" style="3" bestFit="1" customWidth="1"/>
    <col min="13" max="13" width="12.5703125" style="3" customWidth="1"/>
    <col min="14" max="14" width="13.85546875" style="3" customWidth="1"/>
    <col min="15" max="15" width="12.85546875" style="3" customWidth="1"/>
    <col min="16" max="16" width="12.42578125" style="3" bestFit="1" customWidth="1"/>
    <col min="17" max="17" width="13" style="3" customWidth="1"/>
    <col min="18" max="16384" width="9.140625" style="3"/>
  </cols>
  <sheetData>
    <row r="1" spans="1:18" ht="15.75" thickBot="1" x14ac:dyDescent="0.3">
      <c r="K1" s="130"/>
      <c r="L1" s="130"/>
      <c r="M1" s="130"/>
      <c r="N1" s="130"/>
      <c r="O1" s="130"/>
      <c r="P1" s="130"/>
      <c r="Q1" s="130"/>
      <c r="R1" s="130"/>
    </row>
    <row r="2" spans="1:18" ht="15.75" thickBot="1" x14ac:dyDescent="0.3">
      <c r="A2" s="256" t="s">
        <v>258</v>
      </c>
      <c r="B2" s="256" t="s">
        <v>0</v>
      </c>
      <c r="C2" s="256" t="s">
        <v>1</v>
      </c>
      <c r="D2" s="256" t="s">
        <v>2</v>
      </c>
      <c r="E2" s="256" t="s">
        <v>3</v>
      </c>
      <c r="F2" s="259" t="s">
        <v>260</v>
      </c>
      <c r="G2" s="260" t="s">
        <v>261</v>
      </c>
      <c r="K2" s="130"/>
      <c r="L2" s="130"/>
      <c r="M2" s="130"/>
      <c r="N2" s="130"/>
      <c r="O2" s="130"/>
      <c r="P2" s="130"/>
      <c r="Q2" s="130"/>
      <c r="R2" s="130"/>
    </row>
    <row r="3" spans="1:18" ht="15.75" thickBot="1" x14ac:dyDescent="0.3">
      <c r="A3" s="257"/>
      <c r="B3" s="257"/>
      <c r="C3" s="257"/>
      <c r="D3" s="257"/>
      <c r="E3" s="257"/>
      <c r="F3" s="259"/>
      <c r="G3" s="260"/>
      <c r="K3" s="130"/>
      <c r="L3" s="130"/>
      <c r="M3" s="130"/>
      <c r="N3" s="130"/>
      <c r="O3" s="130"/>
      <c r="P3" s="130"/>
      <c r="Q3" s="130"/>
      <c r="R3" s="130"/>
    </row>
    <row r="4" spans="1:18" ht="15" customHeight="1" thickBot="1" x14ac:dyDescent="0.3">
      <c r="A4" s="258"/>
      <c r="B4" s="258"/>
      <c r="C4" s="258"/>
      <c r="D4" s="258"/>
      <c r="E4" s="258"/>
      <c r="F4" s="259"/>
      <c r="G4" s="260"/>
      <c r="K4" s="130"/>
      <c r="L4" s="130"/>
      <c r="M4" s="130"/>
      <c r="N4" s="130"/>
      <c r="O4" s="130"/>
      <c r="P4" s="130"/>
      <c r="Q4" s="130"/>
      <c r="R4" s="130"/>
    </row>
    <row r="5" spans="1:18" ht="15.75" thickBot="1" x14ac:dyDescent="0.3">
      <c r="A5" s="1">
        <v>1</v>
      </c>
      <c r="B5" s="2">
        <v>2</v>
      </c>
      <c r="C5" s="2">
        <v>3</v>
      </c>
      <c r="D5" s="2">
        <v>4</v>
      </c>
      <c r="E5" s="2">
        <v>5</v>
      </c>
      <c r="F5" s="49">
        <v>6</v>
      </c>
      <c r="G5" s="76">
        <v>7</v>
      </c>
      <c r="K5" s="130"/>
      <c r="L5" s="130"/>
      <c r="M5" s="130"/>
      <c r="N5" s="130"/>
      <c r="O5" s="130"/>
      <c r="P5" s="130"/>
      <c r="Q5" s="130"/>
      <c r="R5" s="130"/>
    </row>
    <row r="6" spans="1:18" s="47" customFormat="1" ht="15.75" thickBot="1" x14ac:dyDescent="0.3">
      <c r="A6" s="16" t="s">
        <v>4</v>
      </c>
      <c r="B6" s="17" t="s">
        <v>5</v>
      </c>
      <c r="C6" s="18">
        <v>1508206.7</v>
      </c>
      <c r="D6" s="18">
        <v>1535619.3</v>
      </c>
      <c r="E6" s="18">
        <v>1590263</v>
      </c>
      <c r="F6" s="18">
        <v>1316248.8999999999</v>
      </c>
      <c r="G6" s="77">
        <v>1486782.0468900001</v>
      </c>
      <c r="K6" s="131"/>
      <c r="L6" s="131"/>
      <c r="M6" s="131"/>
      <c r="N6" s="131"/>
      <c r="O6" s="131"/>
      <c r="P6" s="131"/>
      <c r="Q6" s="131"/>
      <c r="R6" s="131"/>
    </row>
    <row r="7" spans="1:18" s="47" customFormat="1" ht="15.75" thickBot="1" x14ac:dyDescent="0.3">
      <c r="A7" s="19" t="s">
        <v>6</v>
      </c>
      <c r="B7" s="20" t="s">
        <v>7</v>
      </c>
      <c r="C7" s="18">
        <v>682222.3</v>
      </c>
      <c r="D7" s="18">
        <v>713530.3</v>
      </c>
      <c r="E7" s="18">
        <v>748702.6</v>
      </c>
      <c r="F7" s="18">
        <v>668262</v>
      </c>
      <c r="G7" s="78">
        <v>625247.40672000009</v>
      </c>
      <c r="K7" s="131"/>
      <c r="L7" s="131"/>
      <c r="M7" s="131"/>
      <c r="N7" s="131"/>
      <c r="O7" s="131"/>
      <c r="P7" s="131"/>
      <c r="Q7" s="131"/>
      <c r="R7" s="131"/>
    </row>
    <row r="8" spans="1:18" s="47" customFormat="1" ht="15.75" thickBot="1" x14ac:dyDescent="0.3">
      <c r="A8" s="253" t="s">
        <v>8</v>
      </c>
      <c r="B8" s="21" t="s">
        <v>9</v>
      </c>
      <c r="C8" s="22">
        <v>682222.3</v>
      </c>
      <c r="D8" s="22">
        <v>713530.3</v>
      </c>
      <c r="E8" s="22">
        <v>748702.6</v>
      </c>
      <c r="F8" s="22">
        <v>668262</v>
      </c>
      <c r="G8" s="78">
        <v>625247.40672000009</v>
      </c>
      <c r="K8" s="131"/>
      <c r="L8" s="131"/>
      <c r="M8" s="131"/>
      <c r="N8" s="131"/>
      <c r="O8" s="131"/>
      <c r="P8" s="131"/>
      <c r="Q8" s="131"/>
      <c r="R8" s="131"/>
    </row>
    <row r="9" spans="1:18" s="47" customFormat="1" ht="15.75" thickBot="1" x14ac:dyDescent="0.3">
      <c r="A9" s="254"/>
      <c r="B9" s="23" t="s">
        <v>259</v>
      </c>
      <c r="C9" s="24">
        <v>224508.6</v>
      </c>
      <c r="D9" s="24">
        <v>233846.3</v>
      </c>
      <c r="E9" s="24">
        <v>245034.5</v>
      </c>
      <c r="F9" s="24">
        <v>232344.2</v>
      </c>
      <c r="G9" s="79">
        <v>208505.27097000001</v>
      </c>
      <c r="K9" s="131"/>
      <c r="L9" s="131"/>
      <c r="M9" s="131"/>
      <c r="N9" s="131"/>
      <c r="O9" s="131"/>
      <c r="P9" s="131"/>
      <c r="Q9" s="131"/>
      <c r="R9" s="131"/>
    </row>
    <row r="10" spans="1:18" s="47" customFormat="1" ht="15.75" thickBot="1" x14ac:dyDescent="0.3">
      <c r="A10" s="255"/>
      <c r="B10" s="25" t="s">
        <v>10</v>
      </c>
      <c r="C10" s="26">
        <v>9.81</v>
      </c>
      <c r="D10" s="26">
        <v>9.75</v>
      </c>
      <c r="E10" s="26">
        <v>9.73</v>
      </c>
      <c r="F10" s="26">
        <v>10.66</v>
      </c>
      <c r="G10" s="80">
        <v>0</v>
      </c>
      <c r="K10" s="131"/>
      <c r="L10" s="131"/>
      <c r="M10" s="131"/>
      <c r="N10" s="131"/>
      <c r="O10" s="131"/>
      <c r="P10" s="131"/>
      <c r="Q10" s="131"/>
      <c r="R10" s="131"/>
    </row>
    <row r="11" spans="1:18" s="47" customFormat="1" ht="90.75" thickBot="1" x14ac:dyDescent="0.3">
      <c r="A11" s="27" t="s">
        <v>11</v>
      </c>
      <c r="B11" s="5" t="s">
        <v>12</v>
      </c>
      <c r="C11" s="28">
        <v>661958.30000000005</v>
      </c>
      <c r="D11" s="28">
        <v>692575.3</v>
      </c>
      <c r="E11" s="28">
        <v>727202.6</v>
      </c>
      <c r="F11" s="28">
        <v>660577</v>
      </c>
      <c r="G11" s="81">
        <v>614673.06619000004</v>
      </c>
      <c r="K11" s="131"/>
      <c r="L11" s="131"/>
      <c r="M11" s="131"/>
      <c r="N11" s="131"/>
      <c r="O11" s="131"/>
      <c r="P11" s="131"/>
      <c r="Q11" s="131"/>
      <c r="R11" s="131"/>
    </row>
    <row r="12" spans="1:18" s="47" customFormat="1" ht="135.75" thickBot="1" x14ac:dyDescent="0.3">
      <c r="A12" s="27" t="s">
        <v>13</v>
      </c>
      <c r="B12" s="48" t="s">
        <v>14</v>
      </c>
      <c r="C12" s="28">
        <v>13559</v>
      </c>
      <c r="D12" s="28">
        <v>14155</v>
      </c>
      <c r="E12" s="28">
        <v>14500</v>
      </c>
      <c r="F12" s="28">
        <v>2673.0480000000002</v>
      </c>
      <c r="G12" s="81">
        <v>7371.4395400000003</v>
      </c>
      <c r="K12" s="131"/>
      <c r="L12" s="131"/>
      <c r="M12" s="131"/>
      <c r="N12" s="131"/>
      <c r="O12" s="131"/>
      <c r="P12" s="131"/>
      <c r="Q12" s="131"/>
      <c r="R12" s="131"/>
    </row>
    <row r="13" spans="1:18" s="47" customFormat="1" ht="60.75" thickBot="1" x14ac:dyDescent="0.3">
      <c r="A13" s="27" t="s">
        <v>15</v>
      </c>
      <c r="B13" s="48" t="s">
        <v>16</v>
      </c>
      <c r="C13" s="28">
        <v>6705</v>
      </c>
      <c r="D13" s="28">
        <v>6800</v>
      </c>
      <c r="E13" s="28">
        <v>7000</v>
      </c>
      <c r="F13" s="28">
        <v>5011.9519999999993</v>
      </c>
      <c r="G13" s="81">
        <v>3202.9009900000001</v>
      </c>
      <c r="K13" s="131"/>
      <c r="L13" s="131"/>
      <c r="M13" s="131"/>
      <c r="N13" s="131"/>
      <c r="O13" s="131"/>
      <c r="P13" s="131"/>
      <c r="Q13" s="131"/>
      <c r="R13" s="131"/>
    </row>
    <row r="14" spans="1:18" s="47" customFormat="1" ht="43.5" thickBot="1" x14ac:dyDescent="0.3">
      <c r="A14" s="16" t="s">
        <v>17</v>
      </c>
      <c r="B14" s="17" t="s">
        <v>18</v>
      </c>
      <c r="C14" s="18">
        <v>23061.5</v>
      </c>
      <c r="D14" s="18">
        <v>22698.9</v>
      </c>
      <c r="E14" s="18">
        <v>25552.5</v>
      </c>
      <c r="F14" s="18">
        <v>23538.300000000003</v>
      </c>
      <c r="G14" s="78">
        <v>20680.694909999998</v>
      </c>
      <c r="K14" s="131"/>
      <c r="L14" s="131"/>
      <c r="M14" s="131"/>
      <c r="N14" s="131"/>
      <c r="O14" s="131"/>
      <c r="P14" s="131"/>
      <c r="Q14" s="131"/>
      <c r="R14" s="131"/>
    </row>
    <row r="15" spans="1:18" s="47" customFormat="1" ht="45.75" thickBot="1" x14ac:dyDescent="0.3">
      <c r="A15" s="16" t="s">
        <v>19</v>
      </c>
      <c r="B15" s="29" t="s">
        <v>20</v>
      </c>
      <c r="C15" s="22">
        <v>23061.5</v>
      </c>
      <c r="D15" s="22">
        <v>22698.9</v>
      </c>
      <c r="E15" s="22">
        <v>25552.5</v>
      </c>
      <c r="F15" s="22">
        <v>23538.300000000003</v>
      </c>
      <c r="G15" s="78">
        <v>20680.694909999998</v>
      </c>
      <c r="K15" s="131"/>
      <c r="L15" s="131"/>
      <c r="M15" s="131"/>
      <c r="N15" s="131"/>
      <c r="O15" s="131"/>
      <c r="P15" s="131"/>
      <c r="Q15" s="131"/>
      <c r="R15" s="131"/>
    </row>
    <row r="16" spans="1:18" s="47" customFormat="1" ht="90.75" thickBot="1" x14ac:dyDescent="0.3">
      <c r="A16" s="30" t="s">
        <v>21</v>
      </c>
      <c r="B16" s="29" t="s">
        <v>22</v>
      </c>
      <c r="C16" s="28">
        <v>7875.3</v>
      </c>
      <c r="D16" s="28">
        <v>7893</v>
      </c>
      <c r="E16" s="28">
        <v>8805.4</v>
      </c>
      <c r="F16" s="50">
        <v>8046.78</v>
      </c>
      <c r="G16" s="81">
        <v>7209.3486399999992</v>
      </c>
      <c r="K16" s="131"/>
      <c r="L16" s="131"/>
      <c r="M16" s="131"/>
      <c r="N16" s="131"/>
      <c r="O16" s="131"/>
      <c r="P16" s="131"/>
      <c r="Q16" s="131"/>
      <c r="R16" s="131"/>
    </row>
    <row r="17" spans="1:18" s="47" customFormat="1" ht="105.75" thickBot="1" x14ac:dyDescent="0.3">
      <c r="A17" s="30" t="s">
        <v>23</v>
      </c>
      <c r="B17" s="29" t="s">
        <v>24</v>
      </c>
      <c r="C17" s="31">
        <v>78.5</v>
      </c>
      <c r="D17" s="31">
        <v>71.900000000000006</v>
      </c>
      <c r="E17" s="31">
        <v>75.8</v>
      </c>
      <c r="F17" s="50">
        <v>122.83</v>
      </c>
      <c r="G17" s="81">
        <v>195.30634000000001</v>
      </c>
      <c r="K17" s="131"/>
      <c r="L17" s="131"/>
      <c r="M17" s="131"/>
      <c r="N17" s="131"/>
      <c r="O17" s="131"/>
      <c r="P17" s="131"/>
      <c r="Q17" s="131"/>
      <c r="R17" s="131"/>
    </row>
    <row r="18" spans="1:18" s="47" customFormat="1" ht="90.75" thickBot="1" x14ac:dyDescent="0.3">
      <c r="A18" s="30" t="s">
        <v>25</v>
      </c>
      <c r="B18" s="29" t="s">
        <v>26</v>
      </c>
      <c r="C18" s="28">
        <v>16682.900000000001</v>
      </c>
      <c r="D18" s="28">
        <v>16372</v>
      </c>
      <c r="E18" s="28">
        <v>18360</v>
      </c>
      <c r="F18" s="50">
        <v>16560.52</v>
      </c>
      <c r="G18" s="81">
        <v>14203.28508</v>
      </c>
      <c r="K18" s="131"/>
      <c r="L18" s="131"/>
      <c r="M18" s="131"/>
      <c r="N18" s="131"/>
      <c r="O18" s="131"/>
      <c r="P18" s="131"/>
      <c r="Q18" s="131"/>
      <c r="R18" s="131"/>
    </row>
    <row r="19" spans="1:18" s="47" customFormat="1" ht="90.75" thickBot="1" x14ac:dyDescent="0.3">
      <c r="A19" s="30" t="s">
        <v>27</v>
      </c>
      <c r="B19" s="29" t="s">
        <v>28</v>
      </c>
      <c r="C19" s="28">
        <v>-1575.2</v>
      </c>
      <c r="D19" s="28">
        <v>-1638</v>
      </c>
      <c r="E19" s="28">
        <v>-1688.7</v>
      </c>
      <c r="F19" s="50">
        <v>-1191.83</v>
      </c>
      <c r="G19" s="81">
        <v>-927.24514999999997</v>
      </c>
      <c r="K19" s="131"/>
      <c r="L19" s="131"/>
      <c r="M19" s="131"/>
      <c r="N19" s="131"/>
      <c r="O19" s="131"/>
      <c r="P19" s="131"/>
      <c r="Q19" s="131"/>
      <c r="R19" s="131"/>
    </row>
    <row r="20" spans="1:18" s="47" customFormat="1" ht="15.75" thickBot="1" x14ac:dyDescent="0.3">
      <c r="A20" s="16" t="s">
        <v>29</v>
      </c>
      <c r="B20" s="17" t="s">
        <v>30</v>
      </c>
      <c r="C20" s="18">
        <v>354210.6</v>
      </c>
      <c r="D20" s="18">
        <v>362502.3</v>
      </c>
      <c r="E20" s="18">
        <v>374370</v>
      </c>
      <c r="F20" s="18">
        <v>329638.80000000005</v>
      </c>
      <c r="G20" s="78">
        <v>342654.05443999998</v>
      </c>
      <c r="K20" s="131"/>
      <c r="L20" s="131"/>
      <c r="M20" s="131"/>
      <c r="N20" s="131"/>
      <c r="O20" s="131"/>
      <c r="P20" s="131"/>
      <c r="Q20" s="131"/>
      <c r="R20" s="131"/>
    </row>
    <row r="21" spans="1:18" s="47" customFormat="1" ht="29.25" thickBot="1" x14ac:dyDescent="0.3">
      <c r="A21" s="16" t="s">
        <v>31</v>
      </c>
      <c r="B21" s="17" t="s">
        <v>32</v>
      </c>
      <c r="C21" s="22">
        <v>286014.40000000002</v>
      </c>
      <c r="D21" s="22">
        <v>292620.40000000002</v>
      </c>
      <c r="E21" s="22">
        <v>302067.7</v>
      </c>
      <c r="F21" s="92">
        <v>260756.90000000002</v>
      </c>
      <c r="G21" s="78">
        <v>271382.87539</v>
      </c>
      <c r="K21" s="131"/>
      <c r="L21" s="131"/>
      <c r="M21" s="131"/>
      <c r="N21" s="131"/>
      <c r="O21" s="131"/>
      <c r="P21" s="131"/>
      <c r="Q21" s="131"/>
      <c r="R21" s="131"/>
    </row>
    <row r="22" spans="1:18" s="47" customFormat="1" ht="45.75" thickBot="1" x14ac:dyDescent="0.3">
      <c r="A22" s="27" t="s">
        <v>33</v>
      </c>
      <c r="B22" s="32" t="s">
        <v>34</v>
      </c>
      <c r="C22" s="28">
        <v>180278.39999999999</v>
      </c>
      <c r="D22" s="28">
        <v>183210.4</v>
      </c>
      <c r="E22" s="28">
        <v>185183.7</v>
      </c>
      <c r="F22" s="93">
        <v>180951.17351478289</v>
      </c>
      <c r="G22" s="81">
        <v>170089.33641999998</v>
      </c>
      <c r="K22" s="131"/>
      <c r="L22" s="131"/>
      <c r="M22" s="131"/>
      <c r="N22" s="131"/>
      <c r="O22" s="131"/>
      <c r="P22" s="131"/>
      <c r="Q22" s="131"/>
      <c r="R22" s="131"/>
    </row>
    <row r="23" spans="1:18" s="47" customFormat="1" ht="45.75" thickBot="1" x14ac:dyDescent="0.3">
      <c r="A23" s="33" t="s">
        <v>35</v>
      </c>
      <c r="B23" s="34" t="s">
        <v>34</v>
      </c>
      <c r="C23" s="24">
        <v>180278.39999999999</v>
      </c>
      <c r="D23" s="24">
        <v>183210.4</v>
      </c>
      <c r="E23" s="87">
        <v>185183.7</v>
      </c>
      <c r="F23" s="94">
        <v>180951.74296031223</v>
      </c>
      <c r="G23" s="90">
        <v>170131.25339</v>
      </c>
      <c r="K23" s="131"/>
      <c r="L23" s="131"/>
      <c r="M23" s="131"/>
      <c r="N23" s="131"/>
      <c r="O23" s="131"/>
      <c r="P23" s="131"/>
      <c r="Q23" s="131"/>
      <c r="R23" s="131"/>
    </row>
    <row r="24" spans="1:18" s="47" customFormat="1" ht="60.75" thickBot="1" x14ac:dyDescent="0.3">
      <c r="A24" s="51" t="s">
        <v>262</v>
      </c>
      <c r="B24" s="52" t="s">
        <v>263</v>
      </c>
      <c r="C24" s="53">
        <v>0</v>
      </c>
      <c r="D24" s="53">
        <v>0</v>
      </c>
      <c r="E24" s="88">
        <v>0</v>
      </c>
      <c r="F24" s="94">
        <v>-0.56944552934517878</v>
      </c>
      <c r="G24" s="90">
        <v>-41.916969999999999</v>
      </c>
      <c r="K24" s="131"/>
      <c r="L24" s="131"/>
      <c r="M24" s="131"/>
      <c r="N24" s="131"/>
      <c r="O24" s="131"/>
      <c r="P24" s="131"/>
      <c r="Q24" s="131"/>
      <c r="R24" s="131"/>
    </row>
    <row r="25" spans="1:18" s="47" customFormat="1" ht="45.75" thickBot="1" x14ac:dyDescent="0.3">
      <c r="A25" s="27" t="s">
        <v>36</v>
      </c>
      <c r="B25" s="32" t="s">
        <v>37</v>
      </c>
      <c r="C25" s="28">
        <v>105736</v>
      </c>
      <c r="D25" s="28">
        <v>109410</v>
      </c>
      <c r="E25" s="89">
        <v>116884</v>
      </c>
      <c r="F25" s="95">
        <v>79805.726485217121</v>
      </c>
      <c r="G25" s="91">
        <v>101293.53896999999</v>
      </c>
      <c r="K25" s="131"/>
      <c r="L25" s="131"/>
      <c r="M25" s="131"/>
      <c r="N25" s="131"/>
      <c r="O25" s="131"/>
      <c r="P25" s="131"/>
      <c r="Q25" s="131"/>
      <c r="R25" s="131"/>
    </row>
    <row r="26" spans="1:18" s="47" customFormat="1" ht="90.75" thickBot="1" x14ac:dyDescent="0.3">
      <c r="A26" s="33" t="s">
        <v>38</v>
      </c>
      <c r="B26" s="34" t="s">
        <v>39</v>
      </c>
      <c r="C26" s="24">
        <v>105736</v>
      </c>
      <c r="D26" s="24">
        <v>109410</v>
      </c>
      <c r="E26" s="87">
        <v>116884</v>
      </c>
      <c r="F26" s="94">
        <v>79789.492703942116</v>
      </c>
      <c r="G26" s="90">
        <v>101236.5866</v>
      </c>
      <c r="K26" s="131"/>
      <c r="L26" s="131"/>
      <c r="M26" s="131"/>
      <c r="N26" s="131"/>
      <c r="O26" s="131"/>
      <c r="P26" s="131"/>
      <c r="Q26" s="131"/>
      <c r="R26" s="131"/>
    </row>
    <row r="27" spans="1:18" s="47" customFormat="1" ht="75.75" thickBot="1" x14ac:dyDescent="0.3">
      <c r="A27" s="51" t="s">
        <v>264</v>
      </c>
      <c r="B27" s="52" t="s">
        <v>265</v>
      </c>
      <c r="C27" s="53">
        <v>0</v>
      </c>
      <c r="D27" s="53">
        <v>0</v>
      </c>
      <c r="E27" s="88">
        <v>0</v>
      </c>
      <c r="F27" s="96">
        <v>16.233781275008617</v>
      </c>
      <c r="G27" s="90">
        <v>56.952370000000002</v>
      </c>
      <c r="K27" s="131"/>
      <c r="L27" s="131"/>
      <c r="M27" s="131"/>
      <c r="N27" s="131"/>
      <c r="O27" s="131"/>
      <c r="P27" s="131"/>
      <c r="Q27" s="131"/>
      <c r="R27" s="131"/>
    </row>
    <row r="28" spans="1:18" s="47" customFormat="1" ht="29.25" thickBot="1" x14ac:dyDescent="0.3">
      <c r="A28" s="35" t="s">
        <v>40</v>
      </c>
      <c r="B28" s="36" t="s">
        <v>41</v>
      </c>
      <c r="C28" s="22">
        <v>54282.3</v>
      </c>
      <c r="D28" s="22">
        <v>55639.4</v>
      </c>
      <c r="E28" s="22">
        <v>57586.7</v>
      </c>
      <c r="F28" s="22">
        <v>54174</v>
      </c>
      <c r="G28" s="78">
        <v>60226.542670000003</v>
      </c>
      <c r="K28" s="131"/>
      <c r="L28" s="131"/>
      <c r="M28" s="131"/>
      <c r="N28" s="131"/>
      <c r="O28" s="131"/>
      <c r="P28" s="131"/>
      <c r="Q28" s="131"/>
      <c r="R28" s="131"/>
    </row>
    <row r="29" spans="1:18" s="47" customFormat="1" ht="30.75" thickBot="1" x14ac:dyDescent="0.3">
      <c r="A29" s="30" t="s">
        <v>42</v>
      </c>
      <c r="B29" s="5" t="s">
        <v>41</v>
      </c>
      <c r="C29" s="28">
        <v>54282.3</v>
      </c>
      <c r="D29" s="28">
        <v>55639.4</v>
      </c>
      <c r="E29" s="28">
        <v>57586.7</v>
      </c>
      <c r="F29" s="28">
        <v>53632.3</v>
      </c>
      <c r="G29" s="81">
        <v>60152.286610000003</v>
      </c>
      <c r="K29" s="131"/>
      <c r="L29" s="131"/>
      <c r="M29" s="131"/>
      <c r="N29" s="131"/>
      <c r="O29" s="131"/>
      <c r="P29" s="131"/>
      <c r="Q29" s="131"/>
      <c r="R29" s="131"/>
    </row>
    <row r="30" spans="1:18" s="47" customFormat="1" ht="45.75" thickBot="1" x14ac:dyDescent="0.3">
      <c r="A30" s="54" t="s">
        <v>266</v>
      </c>
      <c r="B30" s="55" t="s">
        <v>267</v>
      </c>
      <c r="C30" s="56">
        <v>0</v>
      </c>
      <c r="D30" s="57">
        <v>0</v>
      </c>
      <c r="E30" s="28">
        <v>0</v>
      </c>
      <c r="F30" s="28">
        <v>541.70000000000005</v>
      </c>
      <c r="G30" s="81">
        <v>74.256059999999991</v>
      </c>
      <c r="K30" s="131"/>
      <c r="L30" s="131"/>
      <c r="M30" s="131"/>
      <c r="N30" s="131"/>
      <c r="O30" s="131"/>
      <c r="P30" s="131"/>
      <c r="Q30" s="131"/>
      <c r="R30" s="131"/>
    </row>
    <row r="31" spans="1:18" s="47" customFormat="1" ht="15.75" thickBot="1" x14ac:dyDescent="0.3">
      <c r="A31" s="16" t="s">
        <v>43</v>
      </c>
      <c r="B31" s="36" t="s">
        <v>44</v>
      </c>
      <c r="C31" s="37">
        <v>779.8</v>
      </c>
      <c r="D31" s="37">
        <v>780</v>
      </c>
      <c r="E31" s="37">
        <v>782</v>
      </c>
      <c r="F31" s="37">
        <v>1600</v>
      </c>
      <c r="G31" s="78">
        <v>401.01909999999998</v>
      </c>
      <c r="K31" s="131"/>
      <c r="L31" s="131"/>
      <c r="M31" s="131"/>
      <c r="N31" s="131"/>
      <c r="O31" s="131"/>
      <c r="P31" s="131"/>
      <c r="Q31" s="131"/>
      <c r="R31" s="131"/>
    </row>
    <row r="32" spans="1:18" s="47" customFormat="1" ht="15.75" thickBot="1" x14ac:dyDescent="0.3">
      <c r="A32" s="27" t="s">
        <v>45</v>
      </c>
      <c r="B32" s="5" t="s">
        <v>44</v>
      </c>
      <c r="C32" s="31">
        <v>779.8</v>
      </c>
      <c r="D32" s="31">
        <v>780</v>
      </c>
      <c r="E32" s="31">
        <v>782</v>
      </c>
      <c r="F32" s="31">
        <v>1560</v>
      </c>
      <c r="G32" s="81">
        <v>401.04915</v>
      </c>
      <c r="K32" s="131"/>
      <c r="L32" s="131"/>
      <c r="M32" s="131"/>
      <c r="N32" s="131"/>
      <c r="O32" s="131"/>
      <c r="P32" s="131"/>
      <c r="Q32" s="131"/>
      <c r="R32" s="131"/>
    </row>
    <row r="33" spans="1:18" s="47" customFormat="1" ht="30.75" thickBot="1" x14ac:dyDescent="0.3">
      <c r="A33" s="54" t="s">
        <v>268</v>
      </c>
      <c r="B33" s="55" t="s">
        <v>269</v>
      </c>
      <c r="C33" s="31">
        <v>0</v>
      </c>
      <c r="D33" s="31">
        <v>0</v>
      </c>
      <c r="E33" s="31">
        <v>0</v>
      </c>
      <c r="F33" s="31">
        <v>40</v>
      </c>
      <c r="G33" s="82">
        <v>-3.005E-2</v>
      </c>
      <c r="K33" s="131"/>
      <c r="L33" s="131"/>
      <c r="M33" s="131"/>
      <c r="N33" s="131"/>
      <c r="O33" s="131"/>
      <c r="P33" s="131"/>
      <c r="Q33" s="131"/>
      <c r="R33" s="131"/>
    </row>
    <row r="34" spans="1:18" s="47" customFormat="1" ht="29.25" thickBot="1" x14ac:dyDescent="0.3">
      <c r="A34" s="16" t="s">
        <v>46</v>
      </c>
      <c r="B34" s="36" t="s">
        <v>47</v>
      </c>
      <c r="C34" s="22">
        <v>13134.1</v>
      </c>
      <c r="D34" s="22">
        <v>13462.5</v>
      </c>
      <c r="E34" s="22">
        <v>13933.6</v>
      </c>
      <c r="F34" s="22">
        <v>13107.9</v>
      </c>
      <c r="G34" s="78">
        <v>10643.617279999999</v>
      </c>
      <c r="K34" s="131"/>
      <c r="L34" s="131"/>
      <c r="M34" s="131"/>
      <c r="N34" s="131"/>
      <c r="O34" s="131"/>
      <c r="P34" s="131"/>
      <c r="Q34" s="131"/>
      <c r="R34" s="131"/>
    </row>
    <row r="35" spans="1:18" s="47" customFormat="1" ht="45.75" thickBot="1" x14ac:dyDescent="0.3">
      <c r="A35" s="27" t="s">
        <v>48</v>
      </c>
      <c r="B35" s="5" t="s">
        <v>49</v>
      </c>
      <c r="C35" s="28">
        <v>13134.1</v>
      </c>
      <c r="D35" s="28">
        <v>13462.5</v>
      </c>
      <c r="E35" s="28">
        <v>13933.6</v>
      </c>
      <c r="F35" s="28">
        <v>13107.9</v>
      </c>
      <c r="G35" s="81">
        <v>10643.617279999999</v>
      </c>
      <c r="K35" s="131"/>
      <c r="L35" s="131"/>
      <c r="M35" s="131"/>
      <c r="N35" s="131"/>
      <c r="O35" s="131"/>
      <c r="P35" s="131"/>
      <c r="Q35" s="131"/>
      <c r="R35" s="131"/>
    </row>
    <row r="36" spans="1:18" s="47" customFormat="1" ht="15.75" thickBot="1" x14ac:dyDescent="0.3">
      <c r="A36" s="16" t="s">
        <v>50</v>
      </c>
      <c r="B36" s="17" t="s">
        <v>51</v>
      </c>
      <c r="C36" s="22">
        <v>129298</v>
      </c>
      <c r="D36" s="22">
        <v>124185.5</v>
      </c>
      <c r="E36" s="22">
        <v>126533</v>
      </c>
      <c r="F36" s="22">
        <v>21372</v>
      </c>
      <c r="G36" s="78">
        <v>157567.57691</v>
      </c>
      <c r="K36" s="131"/>
      <c r="L36" s="131"/>
      <c r="M36" s="131"/>
      <c r="N36" s="131"/>
      <c r="O36" s="131"/>
      <c r="P36" s="131"/>
      <c r="Q36" s="131"/>
      <c r="R36" s="131"/>
    </row>
    <row r="37" spans="1:18" s="47" customFormat="1" ht="15.75" thickBot="1" x14ac:dyDescent="0.3">
      <c r="A37" s="16" t="s">
        <v>52</v>
      </c>
      <c r="B37" s="36" t="s">
        <v>53</v>
      </c>
      <c r="C37" s="22">
        <v>22000</v>
      </c>
      <c r="D37" s="22">
        <v>16887.5</v>
      </c>
      <c r="E37" s="22">
        <v>19235</v>
      </c>
      <c r="F37" s="22">
        <v>21372</v>
      </c>
      <c r="G37" s="78">
        <v>25213.83929</v>
      </c>
      <c r="K37" s="131"/>
      <c r="L37" s="131"/>
      <c r="M37" s="131"/>
      <c r="N37" s="131"/>
      <c r="O37" s="131"/>
      <c r="P37" s="131"/>
      <c r="Q37" s="131"/>
      <c r="R37" s="131"/>
    </row>
    <row r="38" spans="1:18" s="47" customFormat="1" ht="60.75" thickBot="1" x14ac:dyDescent="0.3">
      <c r="A38" s="27" t="s">
        <v>54</v>
      </c>
      <c r="B38" s="5" t="s">
        <v>55</v>
      </c>
      <c r="C38" s="28">
        <v>22000</v>
      </c>
      <c r="D38" s="28">
        <v>16887.5</v>
      </c>
      <c r="E38" s="28">
        <v>19235</v>
      </c>
      <c r="F38" s="28">
        <v>21372</v>
      </c>
      <c r="G38" s="81">
        <v>25213.83929</v>
      </c>
      <c r="K38" s="131"/>
      <c r="L38" s="131"/>
      <c r="M38" s="131"/>
      <c r="N38" s="131"/>
      <c r="O38" s="131"/>
      <c r="P38" s="131"/>
      <c r="Q38" s="131"/>
      <c r="R38" s="131"/>
    </row>
    <row r="39" spans="1:18" s="47" customFormat="1" ht="15.75" thickBot="1" x14ac:dyDescent="0.3">
      <c r="A39" s="16" t="s">
        <v>56</v>
      </c>
      <c r="B39" s="36" t="s">
        <v>57</v>
      </c>
      <c r="C39" s="22">
        <v>107298</v>
      </c>
      <c r="D39" s="22">
        <v>107298</v>
      </c>
      <c r="E39" s="22">
        <v>107298</v>
      </c>
      <c r="F39" s="22">
        <v>0</v>
      </c>
      <c r="G39" s="78">
        <v>132353.73762</v>
      </c>
      <c r="K39" s="131"/>
      <c r="L39" s="131"/>
      <c r="M39" s="131"/>
      <c r="N39" s="131"/>
      <c r="O39" s="131"/>
      <c r="P39" s="131"/>
      <c r="Q39" s="131"/>
      <c r="R39" s="131"/>
    </row>
    <row r="40" spans="1:18" s="47" customFormat="1" ht="15.75" thickBot="1" x14ac:dyDescent="0.3">
      <c r="A40" s="27" t="s">
        <v>58</v>
      </c>
      <c r="B40" s="5" t="s">
        <v>59</v>
      </c>
      <c r="C40" s="28">
        <v>87298</v>
      </c>
      <c r="D40" s="28">
        <v>87298</v>
      </c>
      <c r="E40" s="28">
        <v>87298</v>
      </c>
      <c r="F40" s="50">
        <v>0</v>
      </c>
      <c r="G40" s="81">
        <v>105084.69031000001</v>
      </c>
      <c r="K40" s="131"/>
      <c r="L40" s="131"/>
      <c r="M40" s="131"/>
      <c r="N40" s="131"/>
      <c r="O40" s="131"/>
      <c r="P40" s="131"/>
      <c r="Q40" s="131"/>
      <c r="R40" s="131"/>
    </row>
    <row r="41" spans="1:18" s="47" customFormat="1" ht="45.75" thickBot="1" x14ac:dyDescent="0.3">
      <c r="A41" s="33" t="s">
        <v>60</v>
      </c>
      <c r="B41" s="12" t="s">
        <v>61</v>
      </c>
      <c r="C41" s="24">
        <v>87298</v>
      </c>
      <c r="D41" s="24">
        <v>87298</v>
      </c>
      <c r="E41" s="24">
        <v>87298</v>
      </c>
      <c r="F41" s="98">
        <v>92847.760000000009</v>
      </c>
      <c r="G41" s="79">
        <v>105084.69031000001</v>
      </c>
      <c r="K41" s="131"/>
      <c r="L41" s="131"/>
      <c r="M41" s="131"/>
      <c r="N41" s="131"/>
      <c r="O41" s="131"/>
      <c r="P41" s="131"/>
      <c r="Q41" s="131"/>
      <c r="R41" s="131"/>
    </row>
    <row r="42" spans="1:18" s="47" customFormat="1" ht="15.75" thickBot="1" x14ac:dyDescent="0.3">
      <c r="A42" s="27" t="s">
        <v>62</v>
      </c>
      <c r="B42" s="5" t="s">
        <v>63</v>
      </c>
      <c r="C42" s="28">
        <v>20000</v>
      </c>
      <c r="D42" s="28">
        <v>20000</v>
      </c>
      <c r="E42" s="28">
        <v>20000</v>
      </c>
      <c r="F42" s="50">
        <v>0</v>
      </c>
      <c r="G42" s="81">
        <v>27269.047309999998</v>
      </c>
      <c r="K42" s="131"/>
      <c r="L42" s="131"/>
      <c r="M42" s="131"/>
      <c r="N42" s="131"/>
      <c r="O42" s="131"/>
      <c r="P42" s="131"/>
      <c r="Q42" s="131"/>
      <c r="R42" s="131"/>
    </row>
    <row r="43" spans="1:18" s="47" customFormat="1" ht="45.75" thickBot="1" x14ac:dyDescent="0.3">
      <c r="A43" s="33" t="s">
        <v>64</v>
      </c>
      <c r="B43" s="12" t="s">
        <v>65</v>
      </c>
      <c r="C43" s="24">
        <v>20000</v>
      </c>
      <c r="D43" s="24">
        <v>20000</v>
      </c>
      <c r="E43" s="24">
        <v>20000</v>
      </c>
      <c r="F43" s="98">
        <v>23211.940000000002</v>
      </c>
      <c r="G43" s="79">
        <v>27269.047309999998</v>
      </c>
      <c r="H43" s="97"/>
      <c r="K43" s="131"/>
      <c r="L43" s="131"/>
      <c r="M43" s="131"/>
      <c r="N43" s="131"/>
      <c r="O43" s="131"/>
      <c r="P43" s="131"/>
      <c r="Q43" s="131"/>
      <c r="R43" s="131"/>
    </row>
    <row r="44" spans="1:18" s="47" customFormat="1" ht="44.25" thickBot="1" x14ac:dyDescent="0.3">
      <c r="A44" s="58" t="s">
        <v>270</v>
      </c>
      <c r="B44" s="59" t="s">
        <v>271</v>
      </c>
      <c r="C44" s="24">
        <v>0</v>
      </c>
      <c r="D44" s="24">
        <v>0</v>
      </c>
      <c r="E44" s="24">
        <v>0</v>
      </c>
      <c r="F44" s="24">
        <v>0</v>
      </c>
      <c r="G44" s="78">
        <v>-2.2614099999999997</v>
      </c>
      <c r="K44" s="131"/>
      <c r="L44" s="131"/>
      <c r="M44" s="131"/>
      <c r="N44" s="131"/>
      <c r="O44" s="131"/>
      <c r="P44" s="131"/>
      <c r="Q44" s="131"/>
      <c r="R44" s="131"/>
    </row>
    <row r="45" spans="1:18" s="47" customFormat="1" ht="45.75" thickBot="1" x14ac:dyDescent="0.3">
      <c r="A45" s="60" t="s">
        <v>272</v>
      </c>
      <c r="B45" s="6" t="s">
        <v>273</v>
      </c>
      <c r="C45" s="24">
        <v>0</v>
      </c>
      <c r="D45" s="24">
        <v>0</v>
      </c>
      <c r="E45" s="24">
        <v>0</v>
      </c>
      <c r="F45" s="24">
        <v>0</v>
      </c>
      <c r="G45" s="81">
        <v>-2.2614099999999997</v>
      </c>
      <c r="K45" s="131"/>
      <c r="L45" s="131"/>
      <c r="M45" s="131"/>
      <c r="N45" s="131"/>
      <c r="O45" s="131"/>
      <c r="P45" s="131"/>
      <c r="Q45" s="131"/>
      <c r="R45" s="131"/>
    </row>
    <row r="46" spans="1:18" s="47" customFormat="1" ht="30.75" thickBot="1" x14ac:dyDescent="0.3">
      <c r="A46" s="13" t="s">
        <v>274</v>
      </c>
      <c r="B46" s="14" t="s">
        <v>275</v>
      </c>
      <c r="C46" s="24">
        <v>0</v>
      </c>
      <c r="D46" s="24">
        <v>0</v>
      </c>
      <c r="E46" s="24">
        <v>0</v>
      </c>
      <c r="F46" s="24">
        <v>0</v>
      </c>
      <c r="G46" s="79">
        <v>-2.9550000000000001</v>
      </c>
      <c r="K46" s="131"/>
      <c r="L46" s="131"/>
      <c r="M46" s="131"/>
      <c r="N46" s="131"/>
      <c r="O46" s="131"/>
      <c r="P46" s="131"/>
      <c r="Q46" s="131"/>
      <c r="R46" s="131"/>
    </row>
    <row r="47" spans="1:18" s="47" customFormat="1" ht="45.75" thickBot="1" x14ac:dyDescent="0.3">
      <c r="A47" s="13" t="s">
        <v>276</v>
      </c>
      <c r="B47" s="14" t="s">
        <v>277</v>
      </c>
      <c r="C47" s="24">
        <v>0</v>
      </c>
      <c r="D47" s="24">
        <v>0</v>
      </c>
      <c r="E47" s="24">
        <v>0</v>
      </c>
      <c r="F47" s="24">
        <v>0</v>
      </c>
      <c r="G47" s="83">
        <v>0.69359000000000004</v>
      </c>
      <c r="K47" s="131"/>
      <c r="L47" s="131"/>
      <c r="M47" s="131"/>
      <c r="N47" s="131"/>
      <c r="O47" s="131"/>
      <c r="P47" s="131"/>
      <c r="Q47" s="131"/>
      <c r="R47" s="131"/>
    </row>
    <row r="48" spans="1:18" s="47" customFormat="1" ht="15.75" thickBot="1" x14ac:dyDescent="0.3">
      <c r="A48" s="16" t="s">
        <v>66</v>
      </c>
      <c r="B48" s="17" t="s">
        <v>67</v>
      </c>
      <c r="C48" s="22">
        <v>28074.400000000001</v>
      </c>
      <c r="D48" s="22">
        <v>27799.4</v>
      </c>
      <c r="E48" s="22">
        <v>27279.4</v>
      </c>
      <c r="F48" s="22">
        <v>0</v>
      </c>
      <c r="G48" s="78">
        <v>31679.485769999999</v>
      </c>
      <c r="K48" s="131"/>
      <c r="L48" s="131"/>
      <c r="M48" s="131"/>
      <c r="N48" s="131"/>
      <c r="O48" s="131"/>
      <c r="P48" s="131"/>
      <c r="Q48" s="131"/>
      <c r="R48" s="131"/>
    </row>
    <row r="49" spans="1:18" s="47" customFormat="1" ht="45.75" thickBot="1" x14ac:dyDescent="0.3">
      <c r="A49" s="27" t="s">
        <v>68</v>
      </c>
      <c r="B49" s="5" t="s">
        <v>69</v>
      </c>
      <c r="C49" s="28">
        <v>27000</v>
      </c>
      <c r="D49" s="28">
        <v>27000</v>
      </c>
      <c r="E49" s="28">
        <v>27000</v>
      </c>
      <c r="F49" s="99">
        <v>0</v>
      </c>
      <c r="G49" s="81">
        <v>31044.404649999997</v>
      </c>
      <c r="K49" s="131"/>
      <c r="L49" s="131"/>
      <c r="M49" s="131"/>
      <c r="N49" s="131"/>
      <c r="O49" s="131"/>
      <c r="P49" s="131"/>
      <c r="Q49" s="131"/>
      <c r="R49" s="131"/>
    </row>
    <row r="50" spans="1:18" s="47" customFormat="1" ht="60.75" thickBot="1" x14ac:dyDescent="0.3">
      <c r="A50" s="33" t="s">
        <v>70</v>
      </c>
      <c r="B50" s="12" t="s">
        <v>71</v>
      </c>
      <c r="C50" s="24">
        <v>27000</v>
      </c>
      <c r="D50" s="24">
        <v>27000</v>
      </c>
      <c r="E50" s="24">
        <v>27000</v>
      </c>
      <c r="F50" s="98">
        <v>27139.923999999999</v>
      </c>
      <c r="G50" s="79">
        <v>31044.404649999997</v>
      </c>
      <c r="K50" s="131"/>
      <c r="L50" s="131"/>
      <c r="M50" s="131"/>
      <c r="N50" s="131"/>
      <c r="O50" s="131"/>
      <c r="P50" s="131"/>
      <c r="Q50" s="131"/>
      <c r="R50" s="131"/>
    </row>
    <row r="51" spans="1:18" s="47" customFormat="1" ht="45.75" thickBot="1" x14ac:dyDescent="0.3">
      <c r="A51" s="27" t="s">
        <v>72</v>
      </c>
      <c r="B51" s="5" t="s">
        <v>73</v>
      </c>
      <c r="C51" s="28">
        <v>1074.4000000000001</v>
      </c>
      <c r="D51" s="31">
        <v>799.4</v>
      </c>
      <c r="E51" s="31">
        <v>279.39999999999998</v>
      </c>
      <c r="F51" s="99">
        <v>0</v>
      </c>
      <c r="G51" s="81">
        <v>635.08111999999994</v>
      </c>
      <c r="K51" s="131"/>
      <c r="L51" s="131"/>
      <c r="M51" s="131"/>
      <c r="N51" s="131"/>
      <c r="O51" s="131"/>
      <c r="P51" s="131"/>
      <c r="Q51" s="131"/>
      <c r="R51" s="131"/>
    </row>
    <row r="52" spans="1:18" s="47" customFormat="1" ht="30.75" thickBot="1" x14ac:dyDescent="0.3">
      <c r="A52" s="27" t="s">
        <v>74</v>
      </c>
      <c r="B52" s="5" t="s">
        <v>75</v>
      </c>
      <c r="C52" s="26">
        <v>795</v>
      </c>
      <c r="D52" s="31">
        <v>520</v>
      </c>
      <c r="E52" s="31">
        <v>0</v>
      </c>
      <c r="F52" s="100">
        <v>0</v>
      </c>
      <c r="G52" s="81">
        <v>295</v>
      </c>
      <c r="K52" s="131"/>
      <c r="L52" s="131"/>
      <c r="M52" s="131"/>
      <c r="N52" s="131"/>
      <c r="O52" s="131"/>
      <c r="P52" s="131"/>
      <c r="Q52" s="131"/>
      <c r="R52" s="131"/>
    </row>
    <row r="53" spans="1:18" s="47" customFormat="1" ht="75.75" thickBot="1" x14ac:dyDescent="0.3">
      <c r="A53" s="27" t="s">
        <v>76</v>
      </c>
      <c r="B53" s="5" t="s">
        <v>77</v>
      </c>
      <c r="C53" s="31">
        <v>279.39999999999998</v>
      </c>
      <c r="D53" s="31">
        <v>279.39999999999998</v>
      </c>
      <c r="E53" s="31">
        <v>279.39999999999998</v>
      </c>
      <c r="F53" s="100">
        <v>0</v>
      </c>
      <c r="G53" s="81">
        <v>340.08112</v>
      </c>
      <c r="K53" s="131"/>
      <c r="L53" s="131"/>
      <c r="M53" s="131"/>
      <c r="N53" s="131"/>
      <c r="O53" s="131"/>
      <c r="P53" s="131"/>
      <c r="Q53" s="131"/>
      <c r="R53" s="131"/>
    </row>
    <row r="54" spans="1:18" s="47" customFormat="1" ht="120.75" thickBot="1" x14ac:dyDescent="0.3">
      <c r="A54" s="33" t="s">
        <v>78</v>
      </c>
      <c r="B54" s="12" t="s">
        <v>79</v>
      </c>
      <c r="C54" s="26">
        <v>279.39999999999998</v>
      </c>
      <c r="D54" s="26">
        <v>279.39999999999998</v>
      </c>
      <c r="E54" s="26">
        <v>279.39999999999998</v>
      </c>
      <c r="F54" s="101">
        <v>299.09304000000003</v>
      </c>
      <c r="G54" s="79">
        <v>340.08112</v>
      </c>
      <c r="K54" s="131"/>
      <c r="L54" s="131"/>
      <c r="M54" s="131"/>
      <c r="N54" s="131"/>
      <c r="O54" s="131"/>
      <c r="P54" s="131"/>
      <c r="Q54" s="131"/>
      <c r="R54" s="131"/>
    </row>
    <row r="55" spans="1:18" s="47" customFormat="1" ht="44.25" thickBot="1" x14ac:dyDescent="0.3">
      <c r="A55" s="61" t="s">
        <v>278</v>
      </c>
      <c r="B55" s="59" t="s">
        <v>279</v>
      </c>
      <c r="C55" s="26">
        <v>0</v>
      </c>
      <c r="D55" s="26">
        <v>0</v>
      </c>
      <c r="E55" s="26">
        <v>0</v>
      </c>
      <c r="F55" s="26">
        <v>0</v>
      </c>
      <c r="G55" s="78">
        <v>-1.7370399999999999</v>
      </c>
      <c r="K55" s="131"/>
      <c r="L55" s="131"/>
      <c r="M55" s="131"/>
      <c r="N55" s="131"/>
      <c r="O55" s="131"/>
      <c r="P55" s="131"/>
      <c r="Q55" s="131"/>
      <c r="R55" s="131"/>
    </row>
    <row r="56" spans="1:18" s="47" customFormat="1" ht="57.75" thickBot="1" x14ac:dyDescent="0.3">
      <c r="A56" s="16" t="s">
        <v>80</v>
      </c>
      <c r="B56" s="17" t="s">
        <v>81</v>
      </c>
      <c r="C56" s="18">
        <v>73276</v>
      </c>
      <c r="D56" s="18">
        <v>65009</v>
      </c>
      <c r="E56" s="18">
        <v>65010</v>
      </c>
      <c r="F56" s="18">
        <v>81265</v>
      </c>
      <c r="G56" s="78">
        <v>98096.972069999989</v>
      </c>
      <c r="K56" s="131"/>
      <c r="L56" s="131"/>
      <c r="M56" s="131"/>
      <c r="N56" s="131"/>
      <c r="O56" s="131"/>
      <c r="P56" s="131"/>
      <c r="Q56" s="131"/>
      <c r="R56" s="131"/>
    </row>
    <row r="57" spans="1:18" s="47" customFormat="1" ht="129" thickBot="1" x14ac:dyDescent="0.3">
      <c r="A57" s="16" t="s">
        <v>82</v>
      </c>
      <c r="B57" s="36" t="s">
        <v>83</v>
      </c>
      <c r="C57" s="22">
        <v>64086</v>
      </c>
      <c r="D57" s="22">
        <v>55819</v>
      </c>
      <c r="E57" s="22">
        <v>55820</v>
      </c>
      <c r="F57" s="22">
        <v>72368</v>
      </c>
      <c r="G57" s="78">
        <v>87189.236040000003</v>
      </c>
      <c r="K57" s="131"/>
      <c r="L57" s="131"/>
      <c r="M57" s="131"/>
      <c r="N57" s="131"/>
      <c r="O57" s="131"/>
      <c r="P57" s="131"/>
      <c r="Q57" s="131"/>
      <c r="R57" s="131"/>
    </row>
    <row r="58" spans="1:18" s="47" customFormat="1" ht="75.75" thickBot="1" x14ac:dyDescent="0.3">
      <c r="A58" s="27" t="s">
        <v>84</v>
      </c>
      <c r="B58" s="5" t="s">
        <v>85</v>
      </c>
      <c r="C58" s="28">
        <v>48000</v>
      </c>
      <c r="D58" s="28">
        <v>39500</v>
      </c>
      <c r="E58" s="28">
        <v>39000</v>
      </c>
      <c r="F58" s="28">
        <v>57826</v>
      </c>
      <c r="G58" s="81">
        <v>73267.970019999993</v>
      </c>
      <c r="K58" s="131"/>
      <c r="L58" s="131"/>
      <c r="M58" s="131"/>
      <c r="N58" s="131"/>
      <c r="O58" s="131"/>
      <c r="P58" s="131"/>
      <c r="Q58" s="131"/>
      <c r="R58" s="131"/>
    </row>
    <row r="59" spans="1:18" s="47" customFormat="1" ht="105.75" thickBot="1" x14ac:dyDescent="0.3">
      <c r="A59" s="33" t="s">
        <v>86</v>
      </c>
      <c r="B59" s="12" t="s">
        <v>87</v>
      </c>
      <c r="C59" s="24">
        <v>48000</v>
      </c>
      <c r="D59" s="28">
        <v>39500</v>
      </c>
      <c r="E59" s="28">
        <v>39000</v>
      </c>
      <c r="F59" s="28">
        <v>57826</v>
      </c>
      <c r="G59" s="79">
        <v>73267.970019999993</v>
      </c>
      <c r="K59" s="107"/>
      <c r="L59" s="109"/>
      <c r="M59" s="109"/>
      <c r="N59" s="109"/>
      <c r="O59" s="109"/>
      <c r="P59" s="110"/>
      <c r="Q59" s="109"/>
      <c r="R59" s="132"/>
    </row>
    <row r="60" spans="1:18" s="47" customFormat="1" ht="105.75" thickBot="1" x14ac:dyDescent="0.3">
      <c r="A60" s="27" t="s">
        <v>88</v>
      </c>
      <c r="B60" s="5" t="s">
        <v>89</v>
      </c>
      <c r="C60" s="31">
        <v>274</v>
      </c>
      <c r="D60" s="31">
        <v>7</v>
      </c>
      <c r="E60" s="31">
        <v>8</v>
      </c>
      <c r="F60" s="31">
        <v>0</v>
      </c>
      <c r="G60" s="84">
        <v>0</v>
      </c>
      <c r="K60" s="119"/>
      <c r="L60" s="120"/>
      <c r="M60" s="120"/>
      <c r="N60" s="120"/>
      <c r="O60" s="120"/>
      <c r="P60" s="121"/>
      <c r="Q60" s="120"/>
      <c r="R60" s="132"/>
    </row>
    <row r="61" spans="1:18" s="47" customFormat="1" ht="105.75" thickBot="1" x14ac:dyDescent="0.3">
      <c r="A61" s="27" t="s">
        <v>90</v>
      </c>
      <c r="B61" s="5" t="s">
        <v>91</v>
      </c>
      <c r="C61" s="31">
        <v>812</v>
      </c>
      <c r="D61" s="31">
        <v>812</v>
      </c>
      <c r="E61" s="31">
        <v>812</v>
      </c>
      <c r="F61" s="31">
        <v>750</v>
      </c>
      <c r="G61" s="81">
        <v>909.96312999999998</v>
      </c>
      <c r="K61" s="122"/>
      <c r="L61" s="123"/>
      <c r="M61" s="123"/>
      <c r="N61" s="123"/>
      <c r="O61" s="123"/>
      <c r="P61" s="121"/>
      <c r="Q61" s="123"/>
      <c r="R61" s="132"/>
    </row>
    <row r="62" spans="1:18" s="47" customFormat="1" ht="90.75" thickBot="1" x14ac:dyDescent="0.3">
      <c r="A62" s="33" t="s">
        <v>92</v>
      </c>
      <c r="B62" s="12" t="s">
        <v>93</v>
      </c>
      <c r="C62" s="26">
        <v>812</v>
      </c>
      <c r="D62" s="26">
        <v>812</v>
      </c>
      <c r="E62" s="26">
        <v>812</v>
      </c>
      <c r="F62" s="26">
        <v>750</v>
      </c>
      <c r="G62" s="79">
        <v>909.96312999999998</v>
      </c>
      <c r="K62" s="124"/>
      <c r="L62" s="125"/>
      <c r="M62" s="120"/>
      <c r="N62" s="120"/>
      <c r="O62" s="120"/>
      <c r="P62" s="121"/>
      <c r="Q62" s="120"/>
      <c r="R62" s="132"/>
    </row>
    <row r="63" spans="1:18" s="47" customFormat="1" ht="45.75" thickBot="1" x14ac:dyDescent="0.3">
      <c r="A63" s="27" t="s">
        <v>94</v>
      </c>
      <c r="B63" s="5" t="s">
        <v>95</v>
      </c>
      <c r="C63" s="28">
        <v>15000</v>
      </c>
      <c r="D63" s="28">
        <v>15500</v>
      </c>
      <c r="E63" s="28">
        <v>16000</v>
      </c>
      <c r="F63" s="28">
        <v>13792</v>
      </c>
      <c r="G63" s="81">
        <v>13011.302890000001</v>
      </c>
      <c r="K63" s="124"/>
      <c r="L63" s="125"/>
      <c r="M63" s="125"/>
      <c r="N63" s="125"/>
      <c r="O63" s="125"/>
      <c r="P63" s="121"/>
      <c r="Q63" s="125"/>
      <c r="R63" s="132"/>
    </row>
    <row r="64" spans="1:18" s="47" customFormat="1" ht="45.75" thickBot="1" x14ac:dyDescent="0.3">
      <c r="A64" s="33" t="s">
        <v>96</v>
      </c>
      <c r="B64" s="12" t="s">
        <v>97</v>
      </c>
      <c r="C64" s="24">
        <v>15000</v>
      </c>
      <c r="D64" s="24">
        <v>15500</v>
      </c>
      <c r="E64" s="24">
        <v>16000</v>
      </c>
      <c r="F64" s="28">
        <v>13792</v>
      </c>
      <c r="G64" s="79">
        <v>13011.302890000001</v>
      </c>
      <c r="K64" s="124"/>
      <c r="L64" s="126"/>
      <c r="M64" s="127"/>
      <c r="N64" s="128"/>
      <c r="O64" s="127"/>
      <c r="P64" s="110"/>
      <c r="Q64" s="127"/>
      <c r="R64" s="132"/>
    </row>
    <row r="65" spans="1:18" s="47" customFormat="1" ht="29.25" thickBot="1" x14ac:dyDescent="0.3">
      <c r="A65" s="16" t="s">
        <v>98</v>
      </c>
      <c r="B65" s="36" t="s">
        <v>99</v>
      </c>
      <c r="C65" s="37">
        <v>90</v>
      </c>
      <c r="D65" s="37">
        <v>90</v>
      </c>
      <c r="E65" s="37">
        <v>90</v>
      </c>
      <c r="F65" s="37">
        <v>97</v>
      </c>
      <c r="G65" s="78">
        <v>90.441999999999993</v>
      </c>
      <c r="K65" s="107"/>
      <c r="L65" s="108"/>
      <c r="M65" s="109"/>
      <c r="N65" s="109"/>
      <c r="O65" s="109"/>
      <c r="P65" s="110"/>
      <c r="Q65" s="109"/>
      <c r="R65" s="132"/>
    </row>
    <row r="66" spans="1:18" s="47" customFormat="1" ht="60.75" thickBot="1" x14ac:dyDescent="0.3">
      <c r="A66" s="27" t="s">
        <v>100</v>
      </c>
      <c r="B66" s="5" t="s">
        <v>101</v>
      </c>
      <c r="C66" s="31">
        <v>90</v>
      </c>
      <c r="D66" s="31">
        <v>90</v>
      </c>
      <c r="E66" s="31">
        <v>90</v>
      </c>
      <c r="F66" s="31">
        <v>97</v>
      </c>
      <c r="G66" s="81">
        <v>90.441999999999993</v>
      </c>
      <c r="K66" s="107"/>
      <c r="L66" s="108"/>
      <c r="M66" s="109"/>
      <c r="N66" s="109"/>
      <c r="O66" s="109"/>
      <c r="P66" s="110"/>
      <c r="Q66" s="109"/>
      <c r="R66" s="132"/>
    </row>
    <row r="67" spans="1:18" s="47" customFormat="1" ht="75.75" thickBot="1" x14ac:dyDescent="0.3">
      <c r="A67" s="33" t="s">
        <v>102</v>
      </c>
      <c r="B67" s="12" t="s">
        <v>103</v>
      </c>
      <c r="C67" s="26">
        <v>90</v>
      </c>
      <c r="D67" s="26">
        <v>90</v>
      </c>
      <c r="E67" s="26">
        <v>90</v>
      </c>
      <c r="F67" s="26">
        <v>97</v>
      </c>
      <c r="G67" s="79">
        <v>90.441999999999993</v>
      </c>
      <c r="K67" s="107"/>
      <c r="L67" s="108"/>
      <c r="M67" s="109"/>
      <c r="N67" s="109"/>
      <c r="O67" s="109"/>
      <c r="P67" s="110"/>
      <c r="Q67" s="109"/>
      <c r="R67" s="132"/>
    </row>
    <row r="68" spans="1:18" s="47" customFormat="1" ht="114.75" thickBot="1" x14ac:dyDescent="0.3">
      <c r="A68" s="16" t="s">
        <v>104</v>
      </c>
      <c r="B68" s="36" t="s">
        <v>105</v>
      </c>
      <c r="C68" s="22">
        <v>9100</v>
      </c>
      <c r="D68" s="22">
        <v>9100</v>
      </c>
      <c r="E68" s="22">
        <v>9100</v>
      </c>
      <c r="F68" s="22">
        <v>8800</v>
      </c>
      <c r="G68" s="78">
        <v>10817.294029999999</v>
      </c>
      <c r="K68" s="107"/>
      <c r="L68" s="108"/>
      <c r="M68" s="109"/>
      <c r="N68" s="109"/>
      <c r="O68" s="109"/>
      <c r="P68" s="110"/>
      <c r="Q68" s="109"/>
      <c r="R68" s="132"/>
    </row>
    <row r="69" spans="1:18" s="47" customFormat="1" ht="90.75" thickBot="1" x14ac:dyDescent="0.3">
      <c r="A69" s="27" t="s">
        <v>106</v>
      </c>
      <c r="B69" s="5" t="s">
        <v>107</v>
      </c>
      <c r="C69" s="28">
        <v>9100</v>
      </c>
      <c r="D69" s="28">
        <v>9100</v>
      </c>
      <c r="E69" s="28">
        <v>9100</v>
      </c>
      <c r="F69" s="28">
        <v>8800</v>
      </c>
      <c r="G69" s="81">
        <v>10817.294029999999</v>
      </c>
      <c r="K69" s="107"/>
      <c r="L69" s="108"/>
      <c r="M69" s="109"/>
      <c r="N69" s="109"/>
      <c r="O69" s="109"/>
      <c r="P69" s="110"/>
      <c r="Q69" s="109"/>
      <c r="R69" s="132"/>
    </row>
    <row r="70" spans="1:18" s="47" customFormat="1" ht="105.75" thickBot="1" x14ac:dyDescent="0.3">
      <c r="A70" s="33" t="s">
        <v>108</v>
      </c>
      <c r="B70" s="12" t="s">
        <v>109</v>
      </c>
      <c r="C70" s="24">
        <v>9100</v>
      </c>
      <c r="D70" s="24">
        <v>9100</v>
      </c>
      <c r="E70" s="24">
        <v>9100</v>
      </c>
      <c r="F70" s="24">
        <v>8800</v>
      </c>
      <c r="G70" s="79">
        <v>10817.294029999999</v>
      </c>
      <c r="K70" s="107"/>
      <c r="L70" s="108"/>
      <c r="M70" s="109"/>
      <c r="N70" s="109"/>
      <c r="O70" s="109"/>
      <c r="P70" s="110"/>
      <c r="Q70" s="109"/>
      <c r="R70" s="132"/>
    </row>
    <row r="71" spans="1:18" s="47" customFormat="1" ht="29.25" thickBot="1" x14ac:dyDescent="0.3">
      <c r="A71" s="16" t="s">
        <v>110</v>
      </c>
      <c r="B71" s="17" t="s">
        <v>111</v>
      </c>
      <c r="C71" s="18">
        <v>19422.099999999999</v>
      </c>
      <c r="D71" s="18">
        <v>20004.7</v>
      </c>
      <c r="E71" s="18">
        <v>20604.900000000001</v>
      </c>
      <c r="F71" s="18">
        <v>0</v>
      </c>
      <c r="G71" s="78">
        <v>13327.18219</v>
      </c>
      <c r="K71" s="107"/>
      <c r="L71" s="108"/>
      <c r="M71" s="109"/>
      <c r="N71" s="109"/>
      <c r="O71" s="109"/>
      <c r="P71" s="110"/>
      <c r="Q71" s="109"/>
      <c r="R71" s="132"/>
    </row>
    <row r="72" spans="1:18" s="47" customFormat="1" ht="29.25" thickBot="1" x14ac:dyDescent="0.3">
      <c r="A72" s="16" t="s">
        <v>112</v>
      </c>
      <c r="B72" s="36" t="s">
        <v>113</v>
      </c>
      <c r="C72" s="22">
        <v>19422.099999999999</v>
      </c>
      <c r="D72" s="22">
        <v>20004.7</v>
      </c>
      <c r="E72" s="22">
        <v>20604.900000000001</v>
      </c>
      <c r="F72" s="22">
        <v>0</v>
      </c>
      <c r="G72" s="78">
        <v>13327.18219</v>
      </c>
      <c r="K72" s="107"/>
      <c r="L72" s="129"/>
      <c r="M72" s="109"/>
      <c r="N72" s="109"/>
      <c r="O72" s="109"/>
      <c r="P72" s="110"/>
      <c r="Q72" s="109"/>
      <c r="R72" s="132"/>
    </row>
    <row r="73" spans="1:18" s="47" customFormat="1" ht="30.75" thickBot="1" x14ac:dyDescent="0.3">
      <c r="A73" s="27" t="s">
        <v>114</v>
      </c>
      <c r="B73" s="5" t="s">
        <v>115</v>
      </c>
      <c r="C73" s="28">
        <v>2140.6999999999998</v>
      </c>
      <c r="D73" s="28">
        <v>2205</v>
      </c>
      <c r="E73" s="28">
        <v>2271.1</v>
      </c>
      <c r="F73" s="28">
        <v>0</v>
      </c>
      <c r="G73" s="81">
        <v>1449.3198600000001</v>
      </c>
      <c r="K73" s="107"/>
      <c r="L73" s="108"/>
      <c r="M73" s="109"/>
      <c r="N73" s="109"/>
      <c r="O73" s="109"/>
      <c r="P73" s="110"/>
      <c r="Q73" s="109"/>
      <c r="R73" s="132"/>
    </row>
    <row r="74" spans="1:18" s="47" customFormat="1" ht="30.75" thickBot="1" x14ac:dyDescent="0.3">
      <c r="A74" s="54" t="s">
        <v>280</v>
      </c>
      <c r="B74" s="55" t="s">
        <v>281</v>
      </c>
      <c r="C74" s="28">
        <v>0</v>
      </c>
      <c r="D74" s="28">
        <v>0</v>
      </c>
      <c r="E74" s="28">
        <v>0</v>
      </c>
      <c r="F74" s="28">
        <v>0</v>
      </c>
      <c r="G74" s="79">
        <v>56.240300000000005</v>
      </c>
      <c r="K74" s="107"/>
      <c r="L74" s="108"/>
      <c r="M74" s="109"/>
      <c r="N74" s="109"/>
      <c r="O74" s="109"/>
      <c r="P74" s="110"/>
      <c r="Q74" s="109"/>
      <c r="R74" s="132"/>
    </row>
    <row r="75" spans="1:18" s="47" customFormat="1" ht="30.75" thickBot="1" x14ac:dyDescent="0.3">
      <c r="A75" s="27" t="s">
        <v>116</v>
      </c>
      <c r="B75" s="5" t="s">
        <v>117</v>
      </c>
      <c r="C75" s="28">
        <v>8373.2000000000007</v>
      </c>
      <c r="D75" s="28">
        <v>8624.2999999999993</v>
      </c>
      <c r="E75" s="28">
        <v>8883.1</v>
      </c>
      <c r="F75" s="28">
        <v>0</v>
      </c>
      <c r="G75" s="79">
        <v>4685.06891</v>
      </c>
      <c r="K75" s="111"/>
      <c r="L75" s="112"/>
      <c r="M75" s="112"/>
      <c r="N75" s="112"/>
      <c r="O75" s="112"/>
      <c r="P75" s="113"/>
      <c r="Q75" s="112"/>
      <c r="R75" s="132"/>
    </row>
    <row r="76" spans="1:18" s="47" customFormat="1" ht="30.75" thickBot="1" x14ac:dyDescent="0.3">
      <c r="A76" s="27" t="s">
        <v>118</v>
      </c>
      <c r="B76" s="5" t="s">
        <v>119</v>
      </c>
      <c r="C76" s="28">
        <v>8908.2000000000007</v>
      </c>
      <c r="D76" s="28">
        <v>9175.4</v>
      </c>
      <c r="E76" s="28">
        <v>9450.7000000000007</v>
      </c>
      <c r="F76" s="28">
        <v>0</v>
      </c>
      <c r="G76" s="79">
        <v>7136.5531100000007</v>
      </c>
      <c r="K76" s="107"/>
      <c r="L76" s="108"/>
      <c r="M76" s="109"/>
      <c r="N76" s="109"/>
      <c r="O76" s="109"/>
      <c r="P76" s="110"/>
      <c r="Q76" s="109"/>
      <c r="R76" s="132"/>
    </row>
    <row r="77" spans="1:18" s="47" customFormat="1" ht="30.75" thickBot="1" x14ac:dyDescent="0.3">
      <c r="A77" s="64" t="s">
        <v>282</v>
      </c>
      <c r="B77" s="65" t="s">
        <v>283</v>
      </c>
      <c r="C77" s="28">
        <v>0</v>
      </c>
      <c r="D77" s="28">
        <v>0</v>
      </c>
      <c r="E77" s="28">
        <v>0</v>
      </c>
      <c r="F77" s="28">
        <v>0</v>
      </c>
      <c r="G77" s="85">
        <v>1.0000000000000001E-5</v>
      </c>
      <c r="K77" s="107"/>
      <c r="L77" s="109"/>
      <c r="M77" s="109"/>
      <c r="N77" s="109"/>
      <c r="O77" s="109"/>
      <c r="P77" s="110"/>
      <c r="Q77" s="109"/>
      <c r="R77" s="132"/>
    </row>
    <row r="78" spans="1:18" s="47" customFormat="1" ht="43.5" thickBot="1" x14ac:dyDescent="0.3">
      <c r="A78" s="16" t="s">
        <v>120</v>
      </c>
      <c r="B78" s="17" t="s">
        <v>121</v>
      </c>
      <c r="C78" s="18">
        <v>172978.9</v>
      </c>
      <c r="D78" s="18">
        <v>172978.9</v>
      </c>
      <c r="E78" s="18">
        <v>172978.9</v>
      </c>
      <c r="F78" s="18">
        <v>164057.9</v>
      </c>
      <c r="G78" s="78">
        <v>153370.74049</v>
      </c>
      <c r="K78" s="107"/>
      <c r="L78" s="108"/>
      <c r="M78" s="109"/>
      <c r="N78" s="109"/>
      <c r="O78" s="109"/>
      <c r="P78" s="110"/>
      <c r="Q78" s="109"/>
      <c r="R78" s="132"/>
    </row>
    <row r="79" spans="1:18" s="47" customFormat="1" ht="15.75" thickBot="1" x14ac:dyDescent="0.3">
      <c r="A79" s="16" t="s">
        <v>122</v>
      </c>
      <c r="B79" s="36" t="s">
        <v>123</v>
      </c>
      <c r="C79" s="22">
        <v>2292.3000000000002</v>
      </c>
      <c r="D79" s="22">
        <v>2292.3000000000002</v>
      </c>
      <c r="E79" s="22">
        <v>2292.3000000000002</v>
      </c>
      <c r="F79" s="22">
        <v>10154.299999999988</v>
      </c>
      <c r="G79" s="78">
        <v>3002.0518500000003</v>
      </c>
      <c r="K79" s="107"/>
      <c r="L79" s="108"/>
      <c r="M79" s="109"/>
      <c r="N79" s="109"/>
      <c r="O79" s="109"/>
      <c r="P79" s="110"/>
      <c r="Q79" s="109"/>
      <c r="R79" s="132"/>
    </row>
    <row r="80" spans="1:18" s="47" customFormat="1" ht="15.75" thickBot="1" x14ac:dyDescent="0.3">
      <c r="A80" s="27" t="s">
        <v>124</v>
      </c>
      <c r="B80" s="5" t="s">
        <v>125</v>
      </c>
      <c r="C80" s="28">
        <v>2292.3000000000002</v>
      </c>
      <c r="D80" s="28">
        <v>2292.3000000000002</v>
      </c>
      <c r="E80" s="28">
        <v>2292.3000000000002</v>
      </c>
      <c r="F80" s="28">
        <v>10154.299999999988</v>
      </c>
      <c r="G80" s="81">
        <v>3002.0518500000003</v>
      </c>
      <c r="K80" s="107"/>
      <c r="L80" s="109"/>
      <c r="M80" s="109"/>
      <c r="N80" s="109"/>
      <c r="O80" s="109"/>
      <c r="P80" s="110"/>
      <c r="Q80" s="109"/>
      <c r="R80" s="132"/>
    </row>
    <row r="81" spans="1:18" s="47" customFormat="1" ht="45.75" thickBot="1" x14ac:dyDescent="0.3">
      <c r="A81" s="33" t="s">
        <v>126</v>
      </c>
      <c r="B81" s="12" t="s">
        <v>127</v>
      </c>
      <c r="C81" s="24">
        <v>2292.3000000000002</v>
      </c>
      <c r="D81" s="24">
        <v>2292.3000000000002</v>
      </c>
      <c r="E81" s="24">
        <v>2292.3000000000002</v>
      </c>
      <c r="F81" s="24">
        <v>10154.299999999988</v>
      </c>
      <c r="G81" s="79">
        <v>3002.0518500000003</v>
      </c>
      <c r="K81" s="107"/>
      <c r="L81" s="108"/>
      <c r="M81" s="109"/>
      <c r="N81" s="109"/>
      <c r="O81" s="109"/>
      <c r="P81" s="110"/>
      <c r="Q81" s="109"/>
      <c r="R81" s="132"/>
    </row>
    <row r="82" spans="1:18" s="47" customFormat="1" ht="15.75" thickBot="1" x14ac:dyDescent="0.3">
      <c r="A82" s="16" t="s">
        <v>128</v>
      </c>
      <c r="B82" s="36" t="s">
        <v>129</v>
      </c>
      <c r="C82" s="22">
        <v>170686.6</v>
      </c>
      <c r="D82" s="22">
        <v>170686.6</v>
      </c>
      <c r="E82" s="22">
        <v>170686.6</v>
      </c>
      <c r="F82" s="22">
        <v>153903.6</v>
      </c>
      <c r="G82" s="78">
        <v>150368.68863999998</v>
      </c>
      <c r="K82" s="107"/>
      <c r="L82" s="108"/>
      <c r="M82" s="109"/>
      <c r="N82" s="109"/>
      <c r="O82" s="109"/>
      <c r="P82" s="110"/>
      <c r="Q82" s="109"/>
      <c r="R82" s="132"/>
    </row>
    <row r="83" spans="1:18" s="47" customFormat="1" ht="15.75" thickBot="1" x14ac:dyDescent="0.3">
      <c r="A83" s="27" t="s">
        <v>130</v>
      </c>
      <c r="B83" s="5" t="s">
        <v>131</v>
      </c>
      <c r="C83" s="28">
        <v>170686.6</v>
      </c>
      <c r="D83" s="28">
        <v>170686.6</v>
      </c>
      <c r="E83" s="28">
        <v>170686.6</v>
      </c>
      <c r="F83" s="28">
        <v>153903.6</v>
      </c>
      <c r="G83" s="81">
        <v>150368.68863999998</v>
      </c>
      <c r="K83" s="124"/>
      <c r="L83" s="125"/>
      <c r="M83" s="120"/>
      <c r="N83" s="120"/>
      <c r="O83" s="120"/>
      <c r="P83" s="110"/>
      <c r="Q83" s="120"/>
      <c r="R83" s="132"/>
    </row>
    <row r="84" spans="1:18" s="47" customFormat="1" ht="30.75" thickBot="1" x14ac:dyDescent="0.3">
      <c r="A84" s="33" t="s">
        <v>132</v>
      </c>
      <c r="B84" s="12" t="s">
        <v>133</v>
      </c>
      <c r="C84" s="24">
        <v>170686.6</v>
      </c>
      <c r="D84" s="24">
        <v>170686.6</v>
      </c>
      <c r="E84" s="24">
        <v>170686.6</v>
      </c>
      <c r="F84" s="24">
        <v>153903.6</v>
      </c>
      <c r="G84" s="79">
        <v>150368.68863999998</v>
      </c>
      <c r="K84" s="107"/>
      <c r="L84" s="108"/>
      <c r="M84" s="109"/>
      <c r="N84" s="109"/>
      <c r="O84" s="109"/>
      <c r="P84" s="110"/>
      <c r="Q84" s="109"/>
      <c r="R84" s="132"/>
    </row>
    <row r="85" spans="1:18" s="47" customFormat="1" ht="29.25" thickBot="1" x14ac:dyDescent="0.3">
      <c r="A85" s="16" t="s">
        <v>134</v>
      </c>
      <c r="B85" s="17" t="s">
        <v>135</v>
      </c>
      <c r="C85" s="22">
        <v>2963</v>
      </c>
      <c r="D85" s="22">
        <v>2100</v>
      </c>
      <c r="E85" s="22">
        <v>2100</v>
      </c>
      <c r="F85" s="22">
        <v>7032.5</v>
      </c>
      <c r="G85" s="78">
        <v>19298.09332</v>
      </c>
      <c r="K85" s="133"/>
      <c r="L85" s="109"/>
      <c r="M85" s="109"/>
      <c r="N85" s="109"/>
      <c r="O85" s="109"/>
      <c r="P85" s="110"/>
      <c r="Q85" s="109"/>
      <c r="R85" s="132"/>
    </row>
    <row r="86" spans="1:18" s="47" customFormat="1" ht="114.75" thickBot="1" x14ac:dyDescent="0.3">
      <c r="A86" s="16" t="s">
        <v>136</v>
      </c>
      <c r="B86" s="36" t="s">
        <v>137</v>
      </c>
      <c r="C86" s="37">
        <v>363</v>
      </c>
      <c r="D86" s="37">
        <v>0</v>
      </c>
      <c r="E86" s="37">
        <v>0</v>
      </c>
      <c r="F86" s="37">
        <v>1401.5</v>
      </c>
      <c r="G86" s="78">
        <v>1964.95454</v>
      </c>
      <c r="K86" s="132"/>
      <c r="L86" s="132"/>
      <c r="M86" s="132"/>
      <c r="N86" s="132"/>
      <c r="O86" s="132"/>
      <c r="P86" s="132"/>
      <c r="Q86" s="132"/>
      <c r="R86" s="132"/>
    </row>
    <row r="87" spans="1:18" s="47" customFormat="1" ht="105.75" thickBot="1" x14ac:dyDescent="0.3">
      <c r="A87" s="27" t="s">
        <v>138</v>
      </c>
      <c r="B87" s="5" t="s">
        <v>139</v>
      </c>
      <c r="C87" s="31">
        <v>363</v>
      </c>
      <c r="D87" s="31">
        <v>0</v>
      </c>
      <c r="E87" s="31">
        <v>0</v>
      </c>
      <c r="F87" s="31">
        <v>1401.5</v>
      </c>
      <c r="G87" s="81">
        <v>1964.95454</v>
      </c>
      <c r="K87" s="131"/>
      <c r="L87" s="131"/>
      <c r="M87" s="131"/>
      <c r="N87" s="131"/>
      <c r="O87" s="131"/>
      <c r="P87" s="131"/>
      <c r="Q87" s="131"/>
      <c r="R87" s="131"/>
    </row>
    <row r="88" spans="1:18" s="47" customFormat="1" ht="120.75" thickBot="1" x14ac:dyDescent="0.3">
      <c r="A88" s="33" t="s">
        <v>140</v>
      </c>
      <c r="B88" s="12" t="s">
        <v>141</v>
      </c>
      <c r="C88" s="26">
        <v>363</v>
      </c>
      <c r="D88" s="26">
        <v>0</v>
      </c>
      <c r="E88" s="26">
        <v>0</v>
      </c>
      <c r="F88" s="26">
        <v>1401.5</v>
      </c>
      <c r="G88" s="79">
        <v>1964.95454</v>
      </c>
      <c r="K88" s="131"/>
      <c r="L88" s="131"/>
      <c r="M88" s="131"/>
      <c r="N88" s="131"/>
      <c r="O88" s="131"/>
      <c r="P88" s="131"/>
      <c r="Q88" s="131"/>
      <c r="R88" s="131"/>
    </row>
    <row r="89" spans="1:18" s="47" customFormat="1" ht="43.5" thickBot="1" x14ac:dyDescent="0.3">
      <c r="A89" s="16" t="s">
        <v>142</v>
      </c>
      <c r="B89" s="36" t="s">
        <v>143</v>
      </c>
      <c r="C89" s="22">
        <v>2600</v>
      </c>
      <c r="D89" s="22">
        <v>2100</v>
      </c>
      <c r="E89" s="22">
        <v>2100</v>
      </c>
      <c r="F89" s="22">
        <v>5631</v>
      </c>
      <c r="G89" s="78">
        <v>17333.138780000001</v>
      </c>
    </row>
    <row r="90" spans="1:18" s="47" customFormat="1" ht="45.75" thickBot="1" x14ac:dyDescent="0.3">
      <c r="A90" s="27" t="s">
        <v>144</v>
      </c>
      <c r="B90" s="5" t="s">
        <v>145</v>
      </c>
      <c r="C90" s="28">
        <v>2500</v>
      </c>
      <c r="D90" s="28">
        <v>2000</v>
      </c>
      <c r="E90" s="28">
        <v>2000</v>
      </c>
      <c r="F90" s="28">
        <v>5000</v>
      </c>
      <c r="G90" s="81">
        <v>17333.138780000001</v>
      </c>
    </row>
    <row r="91" spans="1:18" s="47" customFormat="1" ht="60.75" thickBot="1" x14ac:dyDescent="0.3">
      <c r="A91" s="33" t="s">
        <v>146</v>
      </c>
      <c r="B91" s="12" t="s">
        <v>147</v>
      </c>
      <c r="C91" s="24">
        <v>2500</v>
      </c>
      <c r="D91" s="24">
        <v>2000</v>
      </c>
      <c r="E91" s="24">
        <v>2000</v>
      </c>
      <c r="F91" s="28">
        <v>5000</v>
      </c>
      <c r="G91" s="79">
        <v>17333.138780000001</v>
      </c>
    </row>
    <row r="92" spans="1:18" s="47" customFormat="1" ht="60.75" thickBot="1" x14ac:dyDescent="0.3">
      <c r="A92" s="27" t="s">
        <v>148</v>
      </c>
      <c r="B92" s="5" t="s">
        <v>149</v>
      </c>
      <c r="C92" s="31">
        <v>100</v>
      </c>
      <c r="D92" s="31">
        <v>100</v>
      </c>
      <c r="E92" s="31">
        <v>100</v>
      </c>
      <c r="F92" s="31">
        <v>631</v>
      </c>
      <c r="G92" s="80">
        <v>0</v>
      </c>
    </row>
    <row r="93" spans="1:18" s="47" customFormat="1" ht="75.75" thickBot="1" x14ac:dyDescent="0.3">
      <c r="A93" s="33" t="s">
        <v>150</v>
      </c>
      <c r="B93" s="12" t="s">
        <v>151</v>
      </c>
      <c r="C93" s="26">
        <v>100</v>
      </c>
      <c r="D93" s="26">
        <v>100</v>
      </c>
      <c r="E93" s="26">
        <v>100</v>
      </c>
      <c r="F93" s="31">
        <v>631</v>
      </c>
      <c r="G93" s="80">
        <v>0</v>
      </c>
    </row>
    <row r="94" spans="1:18" s="47" customFormat="1" ht="29.25" thickBot="1" x14ac:dyDescent="0.3">
      <c r="A94" s="16" t="s">
        <v>152</v>
      </c>
      <c r="B94" s="17" t="s">
        <v>153</v>
      </c>
      <c r="C94" s="18">
        <v>22495.5</v>
      </c>
      <c r="D94" s="18">
        <v>24605.9</v>
      </c>
      <c r="E94" s="18">
        <v>26927.3</v>
      </c>
      <c r="F94" s="18">
        <v>21050</v>
      </c>
      <c r="G94" s="78">
        <v>24564.94368</v>
      </c>
    </row>
    <row r="95" spans="1:18" s="47" customFormat="1" ht="30.75" thickBot="1" x14ac:dyDescent="0.3">
      <c r="A95" s="27" t="s">
        <v>154</v>
      </c>
      <c r="B95" s="48" t="s">
        <v>155</v>
      </c>
      <c r="C95" s="38">
        <v>190</v>
      </c>
      <c r="D95" s="38">
        <v>190</v>
      </c>
      <c r="E95" s="38">
        <v>190</v>
      </c>
      <c r="F95" s="102">
        <v>150</v>
      </c>
      <c r="G95" s="81">
        <v>253.08619000000002</v>
      </c>
    </row>
    <row r="96" spans="1:18" s="47" customFormat="1" ht="105.75" thickBot="1" x14ac:dyDescent="0.3">
      <c r="A96" s="33" t="s">
        <v>156</v>
      </c>
      <c r="B96" s="12" t="s">
        <v>157</v>
      </c>
      <c r="C96" s="26">
        <v>160</v>
      </c>
      <c r="D96" s="26">
        <v>160</v>
      </c>
      <c r="E96" s="26">
        <v>160</v>
      </c>
      <c r="F96" s="103">
        <v>121</v>
      </c>
      <c r="G96" s="79">
        <v>187.58461</v>
      </c>
    </row>
    <row r="97" spans="1:7" s="47" customFormat="1" ht="75.75" thickBot="1" x14ac:dyDescent="0.3">
      <c r="A97" s="33" t="s">
        <v>158</v>
      </c>
      <c r="B97" s="48" t="s">
        <v>159</v>
      </c>
      <c r="C97" s="26">
        <v>30</v>
      </c>
      <c r="D97" s="26">
        <v>30</v>
      </c>
      <c r="E97" s="26">
        <v>30</v>
      </c>
      <c r="F97" s="103">
        <v>29</v>
      </c>
      <c r="G97" s="79">
        <v>65.501580000000004</v>
      </c>
    </row>
    <row r="98" spans="1:7" s="47" customFormat="1" ht="75.75" thickBot="1" x14ac:dyDescent="0.3">
      <c r="A98" s="27" t="s">
        <v>160</v>
      </c>
      <c r="B98" s="48" t="s">
        <v>161</v>
      </c>
      <c r="C98" s="38">
        <v>340</v>
      </c>
      <c r="D98" s="31">
        <v>340</v>
      </c>
      <c r="E98" s="31">
        <v>340</v>
      </c>
      <c r="F98" s="102">
        <v>250</v>
      </c>
      <c r="G98" s="81">
        <v>699.86261000000002</v>
      </c>
    </row>
    <row r="99" spans="1:7" s="47" customFormat="1" ht="75.75" thickBot="1" x14ac:dyDescent="0.3">
      <c r="A99" s="27" t="s">
        <v>162</v>
      </c>
      <c r="B99" s="5" t="s">
        <v>163</v>
      </c>
      <c r="C99" s="39">
        <v>2033.6</v>
      </c>
      <c r="D99" s="39">
        <v>2214.5</v>
      </c>
      <c r="E99" s="39">
        <v>2423.5</v>
      </c>
      <c r="F99" s="104">
        <v>693</v>
      </c>
      <c r="G99" s="81">
        <v>641.36406000000011</v>
      </c>
    </row>
    <row r="100" spans="1:7" s="47" customFormat="1" ht="75.75" thickBot="1" x14ac:dyDescent="0.3">
      <c r="A100" s="33" t="s">
        <v>164</v>
      </c>
      <c r="B100" s="12" t="s">
        <v>165</v>
      </c>
      <c r="C100" s="24">
        <v>2033.6</v>
      </c>
      <c r="D100" s="24">
        <v>2214.5</v>
      </c>
      <c r="E100" s="24">
        <v>2423.5</v>
      </c>
      <c r="F100" s="105">
        <v>693</v>
      </c>
      <c r="G100" s="79">
        <v>556.36406000000011</v>
      </c>
    </row>
    <row r="101" spans="1:7" s="47" customFormat="1" ht="60.75" thickBot="1" x14ac:dyDescent="0.3">
      <c r="A101" s="62" t="s">
        <v>284</v>
      </c>
      <c r="B101" s="63" t="s">
        <v>285</v>
      </c>
      <c r="C101" s="24">
        <v>0</v>
      </c>
      <c r="D101" s="24">
        <v>0</v>
      </c>
      <c r="E101" s="24">
        <v>0</v>
      </c>
      <c r="F101" s="105">
        <v>0</v>
      </c>
      <c r="G101" s="79">
        <v>85</v>
      </c>
    </row>
    <row r="102" spans="1:7" s="47" customFormat="1" ht="45.75" thickBot="1" x14ac:dyDescent="0.3">
      <c r="A102" s="7" t="s">
        <v>286</v>
      </c>
      <c r="B102" s="6" t="s">
        <v>287</v>
      </c>
      <c r="C102" s="28">
        <v>0</v>
      </c>
      <c r="D102" s="28">
        <v>0</v>
      </c>
      <c r="E102" s="28">
        <v>0</v>
      </c>
      <c r="F102" s="104">
        <v>0</v>
      </c>
      <c r="G102" s="81">
        <v>20</v>
      </c>
    </row>
    <row r="103" spans="1:7" s="47" customFormat="1" ht="45.75" thickBot="1" x14ac:dyDescent="0.3">
      <c r="A103" s="13" t="s">
        <v>288</v>
      </c>
      <c r="B103" s="14" t="s">
        <v>289</v>
      </c>
      <c r="C103" s="28">
        <v>0</v>
      </c>
      <c r="D103" s="28">
        <v>0</v>
      </c>
      <c r="E103" s="28">
        <v>0</v>
      </c>
      <c r="F103" s="104">
        <v>0</v>
      </c>
      <c r="G103" s="79">
        <v>20</v>
      </c>
    </row>
    <row r="104" spans="1:7" s="47" customFormat="1" ht="45.75" thickBot="1" x14ac:dyDescent="0.3">
      <c r="A104" s="27" t="s">
        <v>166</v>
      </c>
      <c r="B104" s="5" t="s">
        <v>167</v>
      </c>
      <c r="C104" s="39">
        <v>1124.8</v>
      </c>
      <c r="D104" s="39">
        <v>1230</v>
      </c>
      <c r="E104" s="39">
        <v>1347</v>
      </c>
      <c r="F104" s="104">
        <v>570</v>
      </c>
      <c r="G104" s="81">
        <v>484.77578999999997</v>
      </c>
    </row>
    <row r="105" spans="1:7" s="47" customFormat="1" ht="75.75" thickBot="1" x14ac:dyDescent="0.3">
      <c r="A105" s="33" t="s">
        <v>168</v>
      </c>
      <c r="B105" s="12" t="s">
        <v>169</v>
      </c>
      <c r="C105" s="24">
        <v>1124.8</v>
      </c>
      <c r="D105" s="24">
        <v>1230</v>
      </c>
      <c r="E105" s="24">
        <v>1347</v>
      </c>
      <c r="F105" s="105">
        <v>570</v>
      </c>
      <c r="G105" s="79">
        <v>484.77578999999997</v>
      </c>
    </row>
    <row r="106" spans="1:7" s="47" customFormat="1" ht="75.75" thickBot="1" x14ac:dyDescent="0.3">
      <c r="A106" s="54" t="s">
        <v>292</v>
      </c>
      <c r="B106" s="55" t="s">
        <v>293</v>
      </c>
      <c r="C106" s="24">
        <v>0</v>
      </c>
      <c r="D106" s="24">
        <v>0</v>
      </c>
      <c r="E106" s="24">
        <v>0</v>
      </c>
      <c r="F106" s="105">
        <v>0</v>
      </c>
      <c r="G106" s="81">
        <v>32.325200000000002</v>
      </c>
    </row>
    <row r="107" spans="1:7" s="47" customFormat="1" ht="135.75" thickBot="1" x14ac:dyDescent="0.3">
      <c r="A107" s="27" t="s">
        <v>170</v>
      </c>
      <c r="B107" s="5" t="s">
        <v>171</v>
      </c>
      <c r="C107" s="39">
        <v>2475</v>
      </c>
      <c r="D107" s="39">
        <v>2700</v>
      </c>
      <c r="E107" s="39">
        <v>2950</v>
      </c>
      <c r="F107" s="104">
        <v>1700</v>
      </c>
      <c r="G107" s="81">
        <v>1829.1</v>
      </c>
    </row>
    <row r="108" spans="1:7" s="47" customFormat="1" ht="30.75" thickBot="1" x14ac:dyDescent="0.3">
      <c r="A108" s="33" t="s">
        <v>172</v>
      </c>
      <c r="B108" s="48" t="s">
        <v>173</v>
      </c>
      <c r="C108" s="26">
        <v>450</v>
      </c>
      <c r="D108" s="26">
        <v>490</v>
      </c>
      <c r="E108" s="26">
        <v>550</v>
      </c>
      <c r="F108" s="103">
        <v>401</v>
      </c>
      <c r="G108" s="79">
        <v>320</v>
      </c>
    </row>
    <row r="109" spans="1:7" s="47" customFormat="1" ht="45.75" thickBot="1" x14ac:dyDescent="0.3">
      <c r="A109" s="33" t="s">
        <v>174</v>
      </c>
      <c r="B109" s="48" t="s">
        <v>175</v>
      </c>
      <c r="C109" s="24">
        <v>1350</v>
      </c>
      <c r="D109" s="24">
        <v>1470</v>
      </c>
      <c r="E109" s="24">
        <v>1600</v>
      </c>
      <c r="F109" s="105">
        <v>749</v>
      </c>
      <c r="G109" s="79">
        <v>1287.4000000000001</v>
      </c>
    </row>
    <row r="110" spans="1:7" s="47" customFormat="1" ht="30.75" thickBot="1" x14ac:dyDescent="0.3">
      <c r="A110" s="33" t="s">
        <v>176</v>
      </c>
      <c r="B110" s="48" t="s">
        <v>177</v>
      </c>
      <c r="C110" s="26">
        <v>675</v>
      </c>
      <c r="D110" s="26">
        <v>740</v>
      </c>
      <c r="E110" s="26">
        <v>800</v>
      </c>
      <c r="F110" s="103">
        <v>550</v>
      </c>
      <c r="G110" s="79">
        <v>211.7</v>
      </c>
    </row>
    <row r="111" spans="1:7" s="47" customFormat="1" ht="60.75" thickBot="1" x14ac:dyDescent="0.3">
      <c r="A111" s="66" t="s">
        <v>290</v>
      </c>
      <c r="B111" s="67" t="s">
        <v>291</v>
      </c>
      <c r="C111" s="26">
        <v>0</v>
      </c>
      <c r="D111" s="26">
        <v>0</v>
      </c>
      <c r="E111" s="26">
        <v>0</v>
      </c>
      <c r="F111" s="103">
        <v>0</v>
      </c>
      <c r="G111" s="79">
        <v>10</v>
      </c>
    </row>
    <row r="112" spans="1:7" s="47" customFormat="1" ht="75.75" thickBot="1" x14ac:dyDescent="0.3">
      <c r="A112" s="27" t="s">
        <v>178</v>
      </c>
      <c r="B112" s="5" t="s">
        <v>179</v>
      </c>
      <c r="C112" s="39">
        <v>2025</v>
      </c>
      <c r="D112" s="28">
        <v>2215</v>
      </c>
      <c r="E112" s="28">
        <v>2400</v>
      </c>
      <c r="F112" s="104">
        <v>1720</v>
      </c>
      <c r="G112" s="81">
        <v>1845.4714199999999</v>
      </c>
    </row>
    <row r="113" spans="1:17" s="47" customFormat="1" ht="30.75" thickBot="1" x14ac:dyDescent="0.3">
      <c r="A113" s="30" t="s">
        <v>180</v>
      </c>
      <c r="B113" s="29" t="s">
        <v>181</v>
      </c>
      <c r="C113" s="38">
        <v>670</v>
      </c>
      <c r="D113" s="38">
        <v>740</v>
      </c>
      <c r="E113" s="38">
        <v>800</v>
      </c>
      <c r="F113" s="102">
        <v>512</v>
      </c>
      <c r="G113" s="81">
        <v>303.67070000000001</v>
      </c>
    </row>
    <row r="114" spans="1:17" s="47" customFormat="1" ht="75.75" thickBot="1" x14ac:dyDescent="0.3">
      <c r="A114" s="62" t="s">
        <v>294</v>
      </c>
      <c r="B114" s="63" t="s">
        <v>295</v>
      </c>
      <c r="C114" s="38">
        <v>0</v>
      </c>
      <c r="D114" s="38">
        <v>0</v>
      </c>
      <c r="E114" s="38">
        <v>0</v>
      </c>
      <c r="F114" s="102">
        <v>0</v>
      </c>
      <c r="G114" s="79">
        <v>3.5</v>
      </c>
    </row>
    <row r="115" spans="1:17" s="47" customFormat="1" ht="45.75" thickBot="1" x14ac:dyDescent="0.3">
      <c r="A115" s="40" t="s">
        <v>182</v>
      </c>
      <c r="B115" s="41" t="s">
        <v>183</v>
      </c>
      <c r="C115" s="42">
        <v>670</v>
      </c>
      <c r="D115" s="26">
        <v>740</v>
      </c>
      <c r="E115" s="26">
        <v>800</v>
      </c>
      <c r="F115" s="103">
        <v>512</v>
      </c>
      <c r="G115" s="79">
        <v>300.17070000000001</v>
      </c>
    </row>
    <row r="116" spans="1:17" s="47" customFormat="1" ht="75.75" thickBot="1" x14ac:dyDescent="0.3">
      <c r="A116" s="69" t="s">
        <v>296</v>
      </c>
      <c r="B116" s="70" t="s">
        <v>297</v>
      </c>
      <c r="C116" s="38">
        <v>0</v>
      </c>
      <c r="D116" s="38">
        <v>0</v>
      </c>
      <c r="E116" s="38">
        <v>0</v>
      </c>
      <c r="F116" s="102">
        <v>0</v>
      </c>
      <c r="G116" s="81">
        <v>37.410249999999998</v>
      </c>
    </row>
    <row r="117" spans="1:17" s="47" customFormat="1" ht="75.75" thickBot="1" x14ac:dyDescent="0.3">
      <c r="A117" s="40" t="s">
        <v>298</v>
      </c>
      <c r="B117" s="68" t="s">
        <v>299</v>
      </c>
      <c r="C117" s="38">
        <v>0</v>
      </c>
      <c r="D117" s="38">
        <v>0</v>
      </c>
      <c r="E117" s="38">
        <v>0</v>
      </c>
      <c r="F117" s="102">
        <v>0</v>
      </c>
      <c r="G117" s="79">
        <v>37.410249999999998</v>
      </c>
    </row>
    <row r="118" spans="1:17" s="47" customFormat="1" ht="75.75" thickBot="1" x14ac:dyDescent="0.3">
      <c r="A118" s="30" t="s">
        <v>184</v>
      </c>
      <c r="B118" s="29" t="s">
        <v>185</v>
      </c>
      <c r="C118" s="38">
        <v>131.30000000000001</v>
      </c>
      <c r="D118" s="38">
        <v>131.30000000000001</v>
      </c>
      <c r="E118" s="38">
        <v>131.30000000000001</v>
      </c>
      <c r="F118" s="102">
        <v>105</v>
      </c>
      <c r="G118" s="81">
        <v>144.02284</v>
      </c>
    </row>
    <row r="119" spans="1:17" s="47" customFormat="1" ht="105.75" thickBot="1" x14ac:dyDescent="0.3">
      <c r="A119" s="40" t="s">
        <v>186</v>
      </c>
      <c r="B119" s="41" t="s">
        <v>187</v>
      </c>
      <c r="C119" s="42">
        <v>131.30000000000001</v>
      </c>
      <c r="D119" s="26">
        <v>131.30000000000001</v>
      </c>
      <c r="E119" s="26">
        <v>131.30000000000001</v>
      </c>
      <c r="F119" s="102">
        <v>105</v>
      </c>
      <c r="G119" s="81">
        <v>144.02284</v>
      </c>
    </row>
    <row r="120" spans="1:17" s="47" customFormat="1" ht="45.75" thickBot="1" x14ac:dyDescent="0.3">
      <c r="A120" s="27" t="s">
        <v>188</v>
      </c>
      <c r="B120" s="48" t="s">
        <v>189</v>
      </c>
      <c r="C120" s="38">
        <v>450</v>
      </c>
      <c r="D120" s="31">
        <v>490</v>
      </c>
      <c r="E120" s="31">
        <v>530</v>
      </c>
      <c r="F120" s="102">
        <v>550</v>
      </c>
      <c r="G120" s="81">
        <v>621.20000000000005</v>
      </c>
    </row>
    <row r="121" spans="1:17" s="47" customFormat="1" ht="90.75" thickBot="1" x14ac:dyDescent="0.3">
      <c r="A121" s="27" t="s">
        <v>190</v>
      </c>
      <c r="B121" s="48" t="s">
        <v>191</v>
      </c>
      <c r="C121" s="39">
        <v>3370</v>
      </c>
      <c r="D121" s="28">
        <v>3700</v>
      </c>
      <c r="E121" s="28">
        <v>4000</v>
      </c>
      <c r="F121" s="104">
        <v>4200</v>
      </c>
      <c r="G121" s="81">
        <v>4865.9452499999998</v>
      </c>
    </row>
    <row r="122" spans="1:17" s="47" customFormat="1" ht="45.75" thickBot="1" x14ac:dyDescent="0.3">
      <c r="A122" s="27" t="s">
        <v>192</v>
      </c>
      <c r="B122" s="48" t="s">
        <v>193</v>
      </c>
      <c r="C122" s="39">
        <v>3600</v>
      </c>
      <c r="D122" s="28">
        <v>3900</v>
      </c>
      <c r="E122" s="28">
        <v>4300</v>
      </c>
      <c r="F122" s="104">
        <v>4200</v>
      </c>
      <c r="G122" s="81">
        <v>6293.3</v>
      </c>
    </row>
    <row r="123" spans="1:17" s="47" customFormat="1" ht="30.75" thickBot="1" x14ac:dyDescent="0.3">
      <c r="A123" s="27" t="s">
        <v>194</v>
      </c>
      <c r="B123" s="5" t="s">
        <v>195</v>
      </c>
      <c r="C123" s="39">
        <v>6085.8</v>
      </c>
      <c r="D123" s="39">
        <v>6755.1</v>
      </c>
      <c r="E123" s="39">
        <v>7515.5</v>
      </c>
      <c r="F123" s="104">
        <v>6400</v>
      </c>
      <c r="G123" s="81">
        <v>6493.4093700000003</v>
      </c>
    </row>
    <row r="124" spans="1:17" s="47" customFormat="1" ht="45.75" thickBot="1" x14ac:dyDescent="0.3">
      <c r="A124" s="33" t="s">
        <v>196</v>
      </c>
      <c r="B124" s="12" t="s">
        <v>197</v>
      </c>
      <c r="C124" s="24">
        <v>6085.8</v>
      </c>
      <c r="D124" s="24">
        <v>6755.1</v>
      </c>
      <c r="E124" s="24">
        <v>7515.5</v>
      </c>
      <c r="F124" s="39">
        <v>6400</v>
      </c>
      <c r="G124" s="79">
        <v>6493.4093700000003</v>
      </c>
    </row>
    <row r="125" spans="1:17" s="47" customFormat="1" ht="15.75" thickBot="1" x14ac:dyDescent="0.3">
      <c r="A125" s="16" t="s">
        <v>198</v>
      </c>
      <c r="B125" s="17" t="s">
        <v>199</v>
      </c>
      <c r="C125" s="37">
        <v>204.4</v>
      </c>
      <c r="D125" s="37">
        <v>204.4</v>
      </c>
      <c r="E125" s="37">
        <v>204.4</v>
      </c>
      <c r="F125" s="37">
        <v>32.4</v>
      </c>
      <c r="G125" s="78">
        <v>298.89484000000004</v>
      </c>
      <c r="I125" s="106"/>
      <c r="J125" s="106"/>
      <c r="K125" s="106"/>
      <c r="L125" s="106"/>
      <c r="M125" s="106"/>
      <c r="N125" s="106"/>
      <c r="O125" s="106"/>
      <c r="P125" s="106"/>
      <c r="Q125" s="106"/>
    </row>
    <row r="126" spans="1:17" s="47" customFormat="1" ht="15.75" thickBot="1" x14ac:dyDescent="0.3">
      <c r="A126" s="27" t="s">
        <v>200</v>
      </c>
      <c r="B126" s="5" t="s">
        <v>201</v>
      </c>
      <c r="C126" s="31">
        <v>204.4</v>
      </c>
      <c r="D126" s="31">
        <v>204.4</v>
      </c>
      <c r="E126" s="31">
        <v>204.4</v>
      </c>
      <c r="F126" s="31">
        <v>32.4</v>
      </c>
      <c r="G126" s="81">
        <v>298.89484000000004</v>
      </c>
      <c r="I126" s="106"/>
      <c r="J126" s="107"/>
      <c r="K126" s="108"/>
      <c r="L126" s="109"/>
      <c r="M126" s="109"/>
      <c r="N126" s="109"/>
      <c r="O126" s="110"/>
      <c r="P126" s="109"/>
      <c r="Q126" s="106"/>
    </row>
    <row r="127" spans="1:17" s="47" customFormat="1" ht="30.75" thickBot="1" x14ac:dyDescent="0.3">
      <c r="A127" s="33" t="s">
        <v>202</v>
      </c>
      <c r="B127" s="12" t="s">
        <v>203</v>
      </c>
      <c r="C127" s="26">
        <v>204.4</v>
      </c>
      <c r="D127" s="26">
        <v>204.4</v>
      </c>
      <c r="E127" s="26">
        <v>204.4</v>
      </c>
      <c r="F127" s="26">
        <v>32.4</v>
      </c>
      <c r="G127" s="79">
        <v>298.89484000000004</v>
      </c>
      <c r="I127" s="106"/>
      <c r="J127" s="107"/>
      <c r="K127" s="108"/>
      <c r="L127" s="109"/>
      <c r="M127" s="109"/>
      <c r="N127" s="109"/>
      <c r="O127" s="110"/>
      <c r="P127" s="109"/>
      <c r="Q127" s="106"/>
    </row>
    <row r="128" spans="1:17" s="47" customFormat="1" ht="15.75" thickBot="1" x14ac:dyDescent="0.3">
      <c r="A128" s="16" t="s">
        <v>204</v>
      </c>
      <c r="B128" s="17" t="s">
        <v>205</v>
      </c>
      <c r="C128" s="18">
        <v>1712402.7</v>
      </c>
      <c r="D128" s="18">
        <v>1641474.8</v>
      </c>
      <c r="E128" s="18">
        <v>1630733.1</v>
      </c>
      <c r="F128" s="18">
        <v>1995515.79</v>
      </c>
      <c r="G128" s="78">
        <v>2102827.2492300002</v>
      </c>
      <c r="I128" s="106"/>
      <c r="J128" s="111"/>
      <c r="K128" s="112"/>
      <c r="L128" s="112"/>
      <c r="M128" s="112"/>
      <c r="N128" s="112"/>
      <c r="O128" s="113"/>
      <c r="P128" s="112"/>
      <c r="Q128" s="106"/>
    </row>
    <row r="129" spans="1:17" s="47" customFormat="1" ht="43.5" thickBot="1" x14ac:dyDescent="0.3">
      <c r="A129" s="16" t="s">
        <v>206</v>
      </c>
      <c r="B129" s="17" t="s">
        <v>207</v>
      </c>
      <c r="C129" s="18">
        <v>1712402.7</v>
      </c>
      <c r="D129" s="18">
        <v>1641474.8</v>
      </c>
      <c r="E129" s="18">
        <v>1630733.1</v>
      </c>
      <c r="F129" s="18">
        <v>1995515.79</v>
      </c>
      <c r="G129" s="78">
        <v>2103723.8204899998</v>
      </c>
      <c r="I129" s="106"/>
      <c r="J129" s="114"/>
      <c r="K129" s="115"/>
      <c r="L129" s="115"/>
      <c r="M129" s="115"/>
      <c r="N129" s="115"/>
      <c r="O129" s="116"/>
      <c r="P129" s="115"/>
      <c r="Q129" s="106"/>
    </row>
    <row r="130" spans="1:17" s="47" customFormat="1" ht="29.25" thickBot="1" x14ac:dyDescent="0.3">
      <c r="A130" s="16" t="s">
        <v>208</v>
      </c>
      <c r="B130" s="17" t="s">
        <v>209</v>
      </c>
      <c r="C130" s="22">
        <v>255547</v>
      </c>
      <c r="D130" s="22">
        <v>219598</v>
      </c>
      <c r="E130" s="22">
        <v>208481</v>
      </c>
      <c r="F130" s="22">
        <v>243085.4</v>
      </c>
      <c r="G130" s="78">
        <v>241215</v>
      </c>
      <c r="I130" s="106"/>
      <c r="J130" s="117"/>
      <c r="K130" s="118"/>
      <c r="L130" s="118"/>
      <c r="M130" s="118"/>
      <c r="N130" s="118"/>
      <c r="O130" s="113"/>
      <c r="P130" s="118"/>
      <c r="Q130" s="106"/>
    </row>
    <row r="131" spans="1:17" s="47" customFormat="1" ht="30.75" thickBot="1" x14ac:dyDescent="0.3">
      <c r="A131" s="27" t="s">
        <v>210</v>
      </c>
      <c r="B131" s="5" t="s">
        <v>211</v>
      </c>
      <c r="C131" s="28">
        <v>230715</v>
      </c>
      <c r="D131" s="28">
        <v>219598</v>
      </c>
      <c r="E131" s="28">
        <v>208481</v>
      </c>
      <c r="F131" s="28">
        <v>218012.9</v>
      </c>
      <c r="G131" s="81">
        <v>240473</v>
      </c>
      <c r="I131" s="106"/>
      <c r="J131" s="106"/>
      <c r="K131" s="106"/>
      <c r="L131" s="106"/>
      <c r="M131" s="106"/>
      <c r="N131" s="106"/>
      <c r="O131" s="106"/>
      <c r="P131" s="106"/>
      <c r="Q131" s="106"/>
    </row>
    <row r="132" spans="1:17" s="47" customFormat="1" ht="30.75" thickBot="1" x14ac:dyDescent="0.3">
      <c r="A132" s="33" t="s">
        <v>212</v>
      </c>
      <c r="B132" s="12" t="s">
        <v>213</v>
      </c>
      <c r="C132" s="24">
        <v>230715</v>
      </c>
      <c r="D132" s="24">
        <v>219598</v>
      </c>
      <c r="E132" s="24">
        <v>208481</v>
      </c>
      <c r="F132" s="28">
        <v>218012.9</v>
      </c>
      <c r="G132" s="79">
        <v>240473</v>
      </c>
      <c r="I132" s="106"/>
      <c r="J132" s="106"/>
      <c r="K132" s="106"/>
      <c r="L132" s="106"/>
      <c r="M132" s="106"/>
      <c r="N132" s="106"/>
      <c r="O132" s="106"/>
      <c r="P132" s="106"/>
      <c r="Q132" s="106"/>
    </row>
    <row r="133" spans="1:17" s="47" customFormat="1" ht="30.75" thickBot="1" x14ac:dyDescent="0.3">
      <c r="A133" s="27" t="s">
        <v>214</v>
      </c>
      <c r="B133" s="5" t="s">
        <v>215</v>
      </c>
      <c r="C133" s="28">
        <v>24832</v>
      </c>
      <c r="D133" s="31">
        <v>0</v>
      </c>
      <c r="E133" s="31">
        <v>0</v>
      </c>
      <c r="F133" s="31">
        <v>25072.5</v>
      </c>
      <c r="G133" s="80">
        <v>0</v>
      </c>
    </row>
    <row r="134" spans="1:17" s="47" customFormat="1" ht="45.75" thickBot="1" x14ac:dyDescent="0.3">
      <c r="A134" s="33" t="s">
        <v>216</v>
      </c>
      <c r="B134" s="12" t="s">
        <v>217</v>
      </c>
      <c r="C134" s="24">
        <v>24832</v>
      </c>
      <c r="D134" s="26">
        <v>0</v>
      </c>
      <c r="E134" s="26">
        <v>0</v>
      </c>
      <c r="F134" s="26">
        <v>25072.5</v>
      </c>
      <c r="G134" s="80">
        <v>0</v>
      </c>
    </row>
    <row r="135" spans="1:17" s="47" customFormat="1" ht="15.75" thickBot="1" x14ac:dyDescent="0.3">
      <c r="A135" s="54" t="s">
        <v>300</v>
      </c>
      <c r="B135" s="55" t="s">
        <v>301</v>
      </c>
      <c r="C135" s="24">
        <v>0</v>
      </c>
      <c r="D135" s="24">
        <v>0</v>
      </c>
      <c r="E135" s="24">
        <v>0</v>
      </c>
      <c r="F135" s="24">
        <v>0</v>
      </c>
      <c r="G135" s="81">
        <v>742</v>
      </c>
    </row>
    <row r="136" spans="1:17" s="47" customFormat="1" ht="15.75" thickBot="1" x14ac:dyDescent="0.3">
      <c r="A136" s="13" t="s">
        <v>302</v>
      </c>
      <c r="B136" s="14" t="s">
        <v>303</v>
      </c>
      <c r="C136" s="24">
        <v>0</v>
      </c>
      <c r="D136" s="24">
        <v>0</v>
      </c>
      <c r="E136" s="24">
        <v>0</v>
      </c>
      <c r="F136" s="24">
        <v>0</v>
      </c>
      <c r="G136" s="79">
        <v>742</v>
      </c>
    </row>
    <row r="137" spans="1:17" s="47" customFormat="1" ht="43.5" thickBot="1" x14ac:dyDescent="0.3">
      <c r="A137" s="16" t="s">
        <v>218</v>
      </c>
      <c r="B137" s="17" t="s">
        <v>219</v>
      </c>
      <c r="C137" s="22">
        <v>121690.8</v>
      </c>
      <c r="D137" s="22">
        <v>98343.8</v>
      </c>
      <c r="E137" s="22">
        <v>98719.1</v>
      </c>
      <c r="F137" s="22">
        <v>442062.49</v>
      </c>
      <c r="G137" s="78">
        <v>560143.35698000004</v>
      </c>
    </row>
    <row r="138" spans="1:17" s="47" customFormat="1" ht="30.75" thickBot="1" x14ac:dyDescent="0.3">
      <c r="A138" s="54" t="s">
        <v>304</v>
      </c>
      <c r="B138" s="55" t="s">
        <v>305</v>
      </c>
      <c r="C138" s="28">
        <v>0</v>
      </c>
      <c r="D138" s="28">
        <v>0</v>
      </c>
      <c r="E138" s="28">
        <v>0</v>
      </c>
      <c r="F138" s="28">
        <v>22977.7</v>
      </c>
      <c r="G138" s="81">
        <v>58019.205999999998</v>
      </c>
    </row>
    <row r="139" spans="1:17" s="47" customFormat="1" ht="30.75" thickBot="1" x14ac:dyDescent="0.3">
      <c r="A139" s="13" t="s">
        <v>306</v>
      </c>
      <c r="B139" s="14" t="s">
        <v>307</v>
      </c>
      <c r="C139" s="28">
        <v>0</v>
      </c>
      <c r="D139" s="28">
        <v>0</v>
      </c>
      <c r="E139" s="28">
        <v>0</v>
      </c>
      <c r="F139" s="28">
        <v>22977.7</v>
      </c>
      <c r="G139" s="79">
        <v>58019.205999999998</v>
      </c>
    </row>
    <row r="140" spans="1:17" s="47" customFormat="1" ht="30.75" thickBot="1" x14ac:dyDescent="0.3">
      <c r="A140" s="7" t="s">
        <v>308</v>
      </c>
      <c r="B140" s="6" t="s">
        <v>309</v>
      </c>
      <c r="C140" s="28">
        <v>0</v>
      </c>
      <c r="D140" s="28">
        <v>0</v>
      </c>
      <c r="E140" s="28">
        <v>0</v>
      </c>
      <c r="F140" s="28">
        <v>36540.49</v>
      </c>
      <c r="G140" s="81">
        <v>39462.669000000002</v>
      </c>
    </row>
    <row r="141" spans="1:17" s="47" customFormat="1" ht="30.75" thickBot="1" x14ac:dyDescent="0.3">
      <c r="A141" s="13" t="s">
        <v>310</v>
      </c>
      <c r="B141" s="14" t="s">
        <v>311</v>
      </c>
      <c r="C141" s="28">
        <v>0</v>
      </c>
      <c r="D141" s="28">
        <v>0</v>
      </c>
      <c r="E141" s="28">
        <v>0</v>
      </c>
      <c r="F141" s="28">
        <v>36540.49</v>
      </c>
      <c r="G141" s="79">
        <v>39462.669000000002</v>
      </c>
    </row>
    <row r="142" spans="1:17" s="47" customFormat="1" ht="45.75" thickBot="1" x14ac:dyDescent="0.3">
      <c r="A142" s="30" t="s">
        <v>220</v>
      </c>
      <c r="B142" s="29" t="s">
        <v>221</v>
      </c>
      <c r="C142" s="28">
        <v>12095.5</v>
      </c>
      <c r="D142" s="31">
        <v>0</v>
      </c>
      <c r="E142" s="31">
        <v>0</v>
      </c>
      <c r="F142" s="31">
        <v>145325</v>
      </c>
      <c r="G142" s="81">
        <v>156300.57165</v>
      </c>
    </row>
    <row r="143" spans="1:17" s="47" customFormat="1" ht="45.75" thickBot="1" x14ac:dyDescent="0.3">
      <c r="A143" s="40" t="s">
        <v>222</v>
      </c>
      <c r="B143" s="41" t="s">
        <v>223</v>
      </c>
      <c r="C143" s="24">
        <v>12095.5</v>
      </c>
      <c r="D143" s="26">
        <v>0</v>
      </c>
      <c r="E143" s="26">
        <v>0</v>
      </c>
      <c r="F143" s="31">
        <v>145325</v>
      </c>
      <c r="G143" s="79">
        <v>156300.57165</v>
      </c>
    </row>
    <row r="144" spans="1:17" s="47" customFormat="1" ht="120.75" thickBot="1" x14ac:dyDescent="0.3">
      <c r="A144" s="71" t="s">
        <v>312</v>
      </c>
      <c r="B144" s="55" t="s">
        <v>313</v>
      </c>
      <c r="C144" s="28">
        <v>0</v>
      </c>
      <c r="D144" s="28">
        <v>0</v>
      </c>
      <c r="E144" s="28">
        <v>0</v>
      </c>
      <c r="F144" s="28">
        <v>30371.3</v>
      </c>
      <c r="G144" s="81">
        <v>66183.095600000001</v>
      </c>
    </row>
    <row r="145" spans="1:7" s="47" customFormat="1" ht="135.75" thickBot="1" x14ac:dyDescent="0.3">
      <c r="A145" s="15" t="s">
        <v>314</v>
      </c>
      <c r="B145" s="6" t="s">
        <v>315</v>
      </c>
      <c r="C145" s="28">
        <v>0</v>
      </c>
      <c r="D145" s="28">
        <v>0</v>
      </c>
      <c r="E145" s="28">
        <v>0</v>
      </c>
      <c r="F145" s="28">
        <v>30371.3</v>
      </c>
      <c r="G145" s="81">
        <v>66183.095600000001</v>
      </c>
    </row>
    <row r="146" spans="1:7" s="47" customFormat="1" ht="105.75" thickBot="1" x14ac:dyDescent="0.3">
      <c r="A146" s="13" t="s">
        <v>316</v>
      </c>
      <c r="B146" s="14" t="s">
        <v>317</v>
      </c>
      <c r="C146" s="24">
        <v>0</v>
      </c>
      <c r="D146" s="24">
        <v>0</v>
      </c>
      <c r="E146" s="24">
        <v>0</v>
      </c>
      <c r="F146" s="24">
        <v>2800</v>
      </c>
      <c r="G146" s="79">
        <v>2325.0459999999998</v>
      </c>
    </row>
    <row r="147" spans="1:7" s="47" customFormat="1" ht="105.75" thickBot="1" x14ac:dyDescent="0.3">
      <c r="A147" s="13" t="s">
        <v>318</v>
      </c>
      <c r="B147" s="14" t="s">
        <v>319</v>
      </c>
      <c r="C147" s="24">
        <v>0</v>
      </c>
      <c r="D147" s="24">
        <v>0</v>
      </c>
      <c r="E147" s="24">
        <v>0</v>
      </c>
      <c r="F147" s="24">
        <v>27571.3</v>
      </c>
      <c r="G147" s="79">
        <v>63858.049599999998</v>
      </c>
    </row>
    <row r="148" spans="1:7" s="47" customFormat="1" ht="90.75" thickBot="1" x14ac:dyDescent="0.3">
      <c r="A148" s="7" t="s">
        <v>320</v>
      </c>
      <c r="B148" s="6" t="s">
        <v>321</v>
      </c>
      <c r="C148" s="24">
        <v>0</v>
      </c>
      <c r="D148" s="24">
        <v>0</v>
      </c>
      <c r="E148" s="24">
        <v>0</v>
      </c>
      <c r="F148" s="50">
        <v>10767.9</v>
      </c>
      <c r="G148" s="81">
        <v>50517.37</v>
      </c>
    </row>
    <row r="149" spans="1:7" s="47" customFormat="1" ht="90.75" thickBot="1" x14ac:dyDescent="0.3">
      <c r="A149" s="7" t="s">
        <v>322</v>
      </c>
      <c r="B149" s="6" t="s">
        <v>323</v>
      </c>
      <c r="C149" s="24">
        <v>0</v>
      </c>
      <c r="D149" s="24">
        <v>0</v>
      </c>
      <c r="E149" s="24">
        <v>0</v>
      </c>
      <c r="F149" s="50">
        <v>10767.9</v>
      </c>
      <c r="G149" s="81">
        <v>50517.37</v>
      </c>
    </row>
    <row r="150" spans="1:7" s="47" customFormat="1" ht="60.75" thickBot="1" x14ac:dyDescent="0.3">
      <c r="A150" s="13" t="s">
        <v>324</v>
      </c>
      <c r="B150" s="14" t="s">
        <v>325</v>
      </c>
      <c r="C150" s="24">
        <v>0</v>
      </c>
      <c r="D150" s="24">
        <v>0</v>
      </c>
      <c r="E150" s="24">
        <v>0</v>
      </c>
      <c r="F150" s="24">
        <v>967.89999999999964</v>
      </c>
      <c r="G150" s="79">
        <v>252.28399999999999</v>
      </c>
    </row>
    <row r="151" spans="1:7" s="47" customFormat="1" ht="60.75" thickBot="1" x14ac:dyDescent="0.3">
      <c r="A151" s="13" t="s">
        <v>326</v>
      </c>
      <c r="B151" s="14" t="s">
        <v>327</v>
      </c>
      <c r="C151" s="24">
        <v>0</v>
      </c>
      <c r="D151" s="24">
        <v>0</v>
      </c>
      <c r="E151" s="24">
        <v>0</v>
      </c>
      <c r="F151" s="24">
        <v>9800</v>
      </c>
      <c r="G151" s="79">
        <v>50265.086000000003</v>
      </c>
    </row>
    <row r="152" spans="1:7" s="47" customFormat="1" ht="60.75" thickBot="1" x14ac:dyDescent="0.3">
      <c r="A152" s="54" t="s">
        <v>328</v>
      </c>
      <c r="B152" s="55" t="s">
        <v>329</v>
      </c>
      <c r="C152" s="24">
        <v>0</v>
      </c>
      <c r="D152" s="24">
        <v>0</v>
      </c>
      <c r="E152" s="24">
        <v>0</v>
      </c>
      <c r="F152" s="24">
        <v>1750.3</v>
      </c>
      <c r="G152" s="81">
        <v>1733.9</v>
      </c>
    </row>
    <row r="153" spans="1:7" s="47" customFormat="1" ht="60.75" thickBot="1" x14ac:dyDescent="0.3">
      <c r="A153" s="13" t="s">
        <v>330</v>
      </c>
      <c r="B153" s="14" t="s">
        <v>331</v>
      </c>
      <c r="C153" s="24">
        <v>0</v>
      </c>
      <c r="D153" s="24">
        <v>0</v>
      </c>
      <c r="E153" s="24">
        <v>0</v>
      </c>
      <c r="F153" s="24">
        <v>1750.3</v>
      </c>
      <c r="G153" s="79">
        <v>1733.9</v>
      </c>
    </row>
    <row r="154" spans="1:7" s="47" customFormat="1" ht="90.75" thickBot="1" x14ac:dyDescent="0.3">
      <c r="A154" s="43" t="s">
        <v>224</v>
      </c>
      <c r="B154" s="29" t="s">
        <v>225</v>
      </c>
      <c r="C154" s="28">
        <v>77001.5</v>
      </c>
      <c r="D154" s="28">
        <v>65750</v>
      </c>
      <c r="E154" s="28">
        <v>66125.3</v>
      </c>
      <c r="F154" s="28">
        <v>77391.3</v>
      </c>
      <c r="G154" s="81">
        <v>77745.5</v>
      </c>
    </row>
    <row r="155" spans="1:7" s="47" customFormat="1" ht="120.75" thickBot="1" x14ac:dyDescent="0.3">
      <c r="A155" s="44" t="s">
        <v>226</v>
      </c>
      <c r="B155" s="41" t="s">
        <v>227</v>
      </c>
      <c r="C155" s="24">
        <v>77001.5</v>
      </c>
      <c r="D155" s="24">
        <v>65750</v>
      </c>
      <c r="E155" s="24">
        <v>66125.3</v>
      </c>
      <c r="F155" s="28">
        <v>77391.3</v>
      </c>
      <c r="G155" s="79">
        <v>77745.5</v>
      </c>
    </row>
    <row r="156" spans="1:7" s="47" customFormat="1" ht="15.75" thickBot="1" x14ac:dyDescent="0.3">
      <c r="A156" s="30" t="s">
        <v>228</v>
      </c>
      <c r="B156" s="29" t="s">
        <v>229</v>
      </c>
      <c r="C156" s="28">
        <v>32593.8</v>
      </c>
      <c r="D156" s="28">
        <v>32593.8</v>
      </c>
      <c r="E156" s="28">
        <v>32593.8</v>
      </c>
      <c r="F156" s="28">
        <v>116938.5</v>
      </c>
      <c r="G156" s="81">
        <v>110181.04473000001</v>
      </c>
    </row>
    <row r="157" spans="1:7" s="47" customFormat="1" ht="15.75" thickBot="1" x14ac:dyDescent="0.3">
      <c r="A157" s="40" t="s">
        <v>230</v>
      </c>
      <c r="B157" s="41" t="s">
        <v>231</v>
      </c>
      <c r="C157" s="24">
        <v>32593.8</v>
      </c>
      <c r="D157" s="28">
        <v>32593.8</v>
      </c>
      <c r="E157" s="28">
        <v>32593.8</v>
      </c>
      <c r="F157" s="28">
        <v>116938.5</v>
      </c>
      <c r="G157" s="79">
        <v>110181.04473000001</v>
      </c>
    </row>
    <row r="158" spans="1:7" s="47" customFormat="1" ht="29.25" thickBot="1" x14ac:dyDescent="0.3">
      <c r="A158" s="16" t="s">
        <v>232</v>
      </c>
      <c r="B158" s="17" t="s">
        <v>233</v>
      </c>
      <c r="C158" s="18">
        <v>1335164.8999999999</v>
      </c>
      <c r="D158" s="18">
        <v>1323533</v>
      </c>
      <c r="E158" s="18">
        <v>1323533</v>
      </c>
      <c r="F158" s="18">
        <v>1275855.8999999999</v>
      </c>
      <c r="G158" s="78">
        <v>1253423.00351</v>
      </c>
    </row>
    <row r="159" spans="1:7" s="47" customFormat="1" ht="60.75" thickBot="1" x14ac:dyDescent="0.3">
      <c r="A159" s="27" t="s">
        <v>364</v>
      </c>
      <c r="B159" s="45" t="s">
        <v>365</v>
      </c>
      <c r="C159" s="39">
        <v>0</v>
      </c>
      <c r="D159" s="39">
        <v>0</v>
      </c>
      <c r="E159" s="39">
        <v>0</v>
      </c>
      <c r="F159" s="39">
        <v>1908.6</v>
      </c>
      <c r="G159" s="81">
        <v>0</v>
      </c>
    </row>
    <row r="160" spans="1:7" s="134" customFormat="1" ht="60.75" thickBot="1" x14ac:dyDescent="0.3">
      <c r="A160" s="33" t="s">
        <v>366</v>
      </c>
      <c r="B160" s="46" t="s">
        <v>367</v>
      </c>
      <c r="C160" s="135">
        <v>0</v>
      </c>
      <c r="D160" s="135">
        <v>0</v>
      </c>
      <c r="E160" s="135">
        <v>0</v>
      </c>
      <c r="F160" s="135">
        <v>1908.6</v>
      </c>
      <c r="G160" s="79">
        <v>0</v>
      </c>
    </row>
    <row r="161" spans="1:7" s="47" customFormat="1" ht="30.75" thickBot="1" x14ac:dyDescent="0.3">
      <c r="A161" s="27" t="s">
        <v>234</v>
      </c>
      <c r="B161" s="5" t="s">
        <v>235</v>
      </c>
      <c r="C161" s="28">
        <v>10319.200000000001</v>
      </c>
      <c r="D161" s="28">
        <v>10319.200000000001</v>
      </c>
      <c r="E161" s="28">
        <v>10319.200000000001</v>
      </c>
      <c r="F161" s="28">
        <v>9560.1</v>
      </c>
      <c r="G161" s="81">
        <v>9778.5</v>
      </c>
    </row>
    <row r="162" spans="1:7" s="47" customFormat="1" ht="45.75" thickBot="1" x14ac:dyDescent="0.3">
      <c r="A162" s="33" t="s">
        <v>234</v>
      </c>
      <c r="B162" s="12" t="s">
        <v>236</v>
      </c>
      <c r="C162" s="24">
        <v>10319.200000000001</v>
      </c>
      <c r="D162" s="24">
        <v>10319.200000000001</v>
      </c>
      <c r="E162" s="24">
        <v>10319.200000000001</v>
      </c>
      <c r="F162" s="28">
        <v>9560.1</v>
      </c>
      <c r="G162" s="79">
        <v>9778.5</v>
      </c>
    </row>
    <row r="163" spans="1:7" s="47" customFormat="1" ht="75.75" thickBot="1" x14ac:dyDescent="0.3">
      <c r="A163" s="27" t="s">
        <v>237</v>
      </c>
      <c r="B163" s="45" t="s">
        <v>238</v>
      </c>
      <c r="C163" s="28">
        <v>33444.300000000003</v>
      </c>
      <c r="D163" s="28">
        <v>33444.300000000003</v>
      </c>
      <c r="E163" s="28">
        <v>33444.300000000003</v>
      </c>
      <c r="F163" s="28">
        <v>40167.1</v>
      </c>
      <c r="G163" s="81">
        <v>34206.43</v>
      </c>
    </row>
    <row r="164" spans="1:7" s="47" customFormat="1" ht="75.75" thickBot="1" x14ac:dyDescent="0.3">
      <c r="A164" s="33" t="s">
        <v>239</v>
      </c>
      <c r="B164" s="46" t="s">
        <v>240</v>
      </c>
      <c r="C164" s="24">
        <v>33444.300000000003</v>
      </c>
      <c r="D164" s="24">
        <v>33444.300000000003</v>
      </c>
      <c r="E164" s="24">
        <v>33444.300000000003</v>
      </c>
      <c r="F164" s="28">
        <v>40167.1</v>
      </c>
      <c r="G164" s="79">
        <v>34206.43</v>
      </c>
    </row>
    <row r="165" spans="1:7" s="47" customFormat="1" ht="45.75" thickBot="1" x14ac:dyDescent="0.3">
      <c r="A165" s="30" t="s">
        <v>241</v>
      </c>
      <c r="B165" s="29" t="s">
        <v>242</v>
      </c>
      <c r="C165" s="28">
        <v>2277.6999999999998</v>
      </c>
      <c r="D165" s="28">
        <v>2277.6999999999998</v>
      </c>
      <c r="E165" s="28">
        <v>2277.6999999999998</v>
      </c>
      <c r="F165" s="28">
        <v>2122.9</v>
      </c>
      <c r="G165" s="81">
        <v>1423.4022600000001</v>
      </c>
    </row>
    <row r="166" spans="1:7" s="47" customFormat="1" ht="60.75" thickBot="1" x14ac:dyDescent="0.3">
      <c r="A166" s="40" t="s">
        <v>243</v>
      </c>
      <c r="B166" s="41" t="s">
        <v>244</v>
      </c>
      <c r="C166" s="24">
        <v>2277.6999999999998</v>
      </c>
      <c r="D166" s="24">
        <v>2277.6999999999998</v>
      </c>
      <c r="E166" s="24">
        <v>2277.6999999999998</v>
      </c>
      <c r="F166" s="28">
        <v>2122.9</v>
      </c>
      <c r="G166" s="79">
        <v>1423.4022600000001</v>
      </c>
    </row>
    <row r="167" spans="1:7" s="47" customFormat="1" ht="45.75" thickBot="1" x14ac:dyDescent="0.3">
      <c r="A167" s="27" t="s">
        <v>245</v>
      </c>
      <c r="B167" s="5" t="s">
        <v>246</v>
      </c>
      <c r="C167" s="28">
        <v>1223394</v>
      </c>
      <c r="D167" s="28">
        <v>1211762.1000000001</v>
      </c>
      <c r="E167" s="28">
        <v>1211762.1000000001</v>
      </c>
      <c r="F167" s="28">
        <v>1151457.3999999999</v>
      </c>
      <c r="G167" s="81">
        <v>1142023.52</v>
      </c>
    </row>
    <row r="168" spans="1:7" s="47" customFormat="1" ht="45.75" thickBot="1" x14ac:dyDescent="0.3">
      <c r="A168" s="33" t="s">
        <v>247</v>
      </c>
      <c r="B168" s="12" t="s">
        <v>248</v>
      </c>
      <c r="C168" s="24">
        <v>1223394</v>
      </c>
      <c r="D168" s="24">
        <v>1211762.1000000001</v>
      </c>
      <c r="E168" s="24">
        <v>1211762.1000000001</v>
      </c>
      <c r="F168" s="24">
        <v>1151457.3999999999</v>
      </c>
      <c r="G168" s="79">
        <v>1142023.52</v>
      </c>
    </row>
    <row r="169" spans="1:7" s="47" customFormat="1" ht="90.75" thickBot="1" x14ac:dyDescent="0.3">
      <c r="A169" s="27" t="s">
        <v>249</v>
      </c>
      <c r="B169" s="29" t="s">
        <v>250</v>
      </c>
      <c r="C169" s="28">
        <v>21665.200000000001</v>
      </c>
      <c r="D169" s="28">
        <v>21665.200000000001</v>
      </c>
      <c r="E169" s="28">
        <v>21665.200000000001</v>
      </c>
      <c r="F169" s="28">
        <v>25599.3</v>
      </c>
      <c r="G169" s="81">
        <v>25630.41</v>
      </c>
    </row>
    <row r="170" spans="1:7" s="47" customFormat="1" ht="105.75" thickBot="1" x14ac:dyDescent="0.3">
      <c r="A170" s="33" t="s">
        <v>251</v>
      </c>
      <c r="B170" s="41" t="s">
        <v>252</v>
      </c>
      <c r="C170" s="24">
        <v>21665.200000000001</v>
      </c>
      <c r="D170" s="24">
        <v>21665.200000000001</v>
      </c>
      <c r="E170" s="24">
        <v>21665.200000000001</v>
      </c>
      <c r="F170" s="24">
        <v>25599.3</v>
      </c>
      <c r="G170" s="79">
        <v>25630.41</v>
      </c>
    </row>
    <row r="171" spans="1:7" s="47" customFormat="1" ht="45.75" thickBot="1" x14ac:dyDescent="0.3">
      <c r="A171" s="27" t="s">
        <v>368</v>
      </c>
      <c r="B171" s="29" t="s">
        <v>369</v>
      </c>
      <c r="C171" s="28">
        <v>0</v>
      </c>
      <c r="D171" s="28">
        <v>0</v>
      </c>
      <c r="E171" s="28">
        <v>0</v>
      </c>
      <c r="F171" s="28">
        <v>15.4</v>
      </c>
      <c r="G171" s="81">
        <v>0</v>
      </c>
    </row>
    <row r="172" spans="1:7" s="47" customFormat="1" ht="45.75" thickBot="1" x14ac:dyDescent="0.3">
      <c r="A172" s="33" t="s">
        <v>370</v>
      </c>
      <c r="B172" s="41" t="s">
        <v>371</v>
      </c>
      <c r="C172" s="24">
        <v>0</v>
      </c>
      <c r="D172" s="24">
        <v>0</v>
      </c>
      <c r="E172" s="24">
        <v>0</v>
      </c>
      <c r="F172" s="24">
        <v>15.4</v>
      </c>
      <c r="G172" s="79">
        <v>0</v>
      </c>
    </row>
    <row r="173" spans="1:7" s="47" customFormat="1" ht="60.75" thickBot="1" x14ac:dyDescent="0.3">
      <c r="A173" s="27" t="s">
        <v>372</v>
      </c>
      <c r="B173" s="29" t="s">
        <v>373</v>
      </c>
      <c r="C173" s="28">
        <v>0</v>
      </c>
      <c r="D173" s="28">
        <v>0</v>
      </c>
      <c r="E173" s="28">
        <v>0</v>
      </c>
      <c r="F173" s="28">
        <v>50.7</v>
      </c>
      <c r="G173" s="81">
        <v>0</v>
      </c>
    </row>
    <row r="174" spans="1:7" s="47" customFormat="1" ht="60.75" thickBot="1" x14ac:dyDescent="0.3">
      <c r="A174" s="33" t="s">
        <v>374</v>
      </c>
      <c r="B174" s="41" t="s">
        <v>375</v>
      </c>
      <c r="C174" s="24">
        <v>0</v>
      </c>
      <c r="D174" s="24">
        <v>0</v>
      </c>
      <c r="E174" s="24">
        <v>0</v>
      </c>
      <c r="F174" s="24">
        <v>50.7</v>
      </c>
      <c r="G174" s="79">
        <v>0</v>
      </c>
    </row>
    <row r="175" spans="1:7" s="47" customFormat="1" ht="45.75" thickBot="1" x14ac:dyDescent="0.3">
      <c r="A175" s="27" t="s">
        <v>376</v>
      </c>
      <c r="B175" s="29" t="s">
        <v>377</v>
      </c>
      <c r="C175" s="28">
        <v>0</v>
      </c>
      <c r="D175" s="28">
        <v>0</v>
      </c>
      <c r="E175" s="28">
        <v>0</v>
      </c>
      <c r="F175" s="28">
        <v>810.6</v>
      </c>
      <c r="G175" s="81">
        <v>0</v>
      </c>
    </row>
    <row r="176" spans="1:7" s="47" customFormat="1" ht="45.75" thickBot="1" x14ac:dyDescent="0.3">
      <c r="A176" s="33" t="s">
        <v>378</v>
      </c>
      <c r="B176" s="41" t="s">
        <v>379</v>
      </c>
      <c r="C176" s="24">
        <v>0</v>
      </c>
      <c r="D176" s="24">
        <v>0</v>
      </c>
      <c r="E176" s="24">
        <v>0</v>
      </c>
      <c r="F176" s="24">
        <v>810.6</v>
      </c>
      <c r="G176" s="81">
        <v>0</v>
      </c>
    </row>
    <row r="177" spans="1:7" s="47" customFormat="1" ht="15.75" thickBot="1" x14ac:dyDescent="0.3">
      <c r="A177" s="30" t="s">
        <v>253</v>
      </c>
      <c r="B177" s="29" t="s">
        <v>254</v>
      </c>
      <c r="C177" s="28">
        <v>44064.5</v>
      </c>
      <c r="D177" s="28">
        <v>44064.5</v>
      </c>
      <c r="E177" s="28">
        <v>44064.5</v>
      </c>
      <c r="F177" s="28">
        <v>44163.8</v>
      </c>
      <c r="G177" s="81">
        <v>40360.72464</v>
      </c>
    </row>
    <row r="178" spans="1:7" s="47" customFormat="1" ht="30.75" thickBot="1" x14ac:dyDescent="0.3">
      <c r="A178" s="40" t="s">
        <v>255</v>
      </c>
      <c r="B178" s="41" t="s">
        <v>256</v>
      </c>
      <c r="C178" s="24">
        <v>44064.5</v>
      </c>
      <c r="D178" s="24">
        <v>44064.5</v>
      </c>
      <c r="E178" s="24">
        <v>44064.5</v>
      </c>
      <c r="F178" s="24">
        <v>44163.8</v>
      </c>
      <c r="G178" s="79">
        <v>40360.72464</v>
      </c>
    </row>
    <row r="179" spans="1:7" s="47" customFormat="1" ht="15.75" thickBot="1" x14ac:dyDescent="0.3">
      <c r="A179" s="72" t="s">
        <v>332</v>
      </c>
      <c r="B179" s="73" t="s">
        <v>333</v>
      </c>
      <c r="C179" s="24">
        <v>0</v>
      </c>
      <c r="D179" s="24">
        <v>0</v>
      </c>
      <c r="E179" s="24">
        <v>0</v>
      </c>
      <c r="F179" s="24">
        <v>34512</v>
      </c>
      <c r="G179" s="78">
        <v>48942.46</v>
      </c>
    </row>
    <row r="180" spans="1:7" s="47" customFormat="1" ht="60.75" thickBot="1" x14ac:dyDescent="0.3">
      <c r="A180" s="7" t="s">
        <v>334</v>
      </c>
      <c r="B180" s="6" t="s">
        <v>335</v>
      </c>
      <c r="C180" s="28">
        <v>0</v>
      </c>
      <c r="D180" s="28">
        <v>0</v>
      </c>
      <c r="E180" s="28">
        <v>0</v>
      </c>
      <c r="F180" s="28">
        <v>22887</v>
      </c>
      <c r="G180" s="81">
        <v>34138.46</v>
      </c>
    </row>
    <row r="181" spans="1:7" s="47" customFormat="1" ht="75.75" thickBot="1" x14ac:dyDescent="0.3">
      <c r="A181" s="13" t="s">
        <v>336</v>
      </c>
      <c r="B181" s="14" t="s">
        <v>337</v>
      </c>
      <c r="C181" s="24">
        <v>0</v>
      </c>
      <c r="D181" s="24">
        <v>0</v>
      </c>
      <c r="E181" s="24">
        <v>0</v>
      </c>
      <c r="F181" s="24">
        <v>22887</v>
      </c>
      <c r="G181" s="79">
        <v>34138.46</v>
      </c>
    </row>
    <row r="182" spans="1:7" s="47" customFormat="1" ht="75.75" thickBot="1" x14ac:dyDescent="0.3">
      <c r="A182" s="7" t="s">
        <v>338</v>
      </c>
      <c r="B182" s="6" t="s">
        <v>339</v>
      </c>
      <c r="C182" s="24">
        <v>0</v>
      </c>
      <c r="D182" s="24">
        <v>0</v>
      </c>
      <c r="E182" s="24">
        <v>0</v>
      </c>
      <c r="F182" s="28">
        <v>7.8</v>
      </c>
      <c r="G182" s="81">
        <v>7.9</v>
      </c>
    </row>
    <row r="183" spans="1:7" s="47" customFormat="1" ht="60.75" thickBot="1" x14ac:dyDescent="0.3">
      <c r="A183" s="13" t="s">
        <v>340</v>
      </c>
      <c r="B183" s="14" t="s">
        <v>341</v>
      </c>
      <c r="C183" s="24">
        <v>0</v>
      </c>
      <c r="D183" s="24">
        <v>0</v>
      </c>
      <c r="E183" s="24">
        <v>0</v>
      </c>
      <c r="F183" s="24">
        <v>7.8</v>
      </c>
      <c r="G183" s="79">
        <v>7.9</v>
      </c>
    </row>
    <row r="184" spans="1:7" s="47" customFormat="1" ht="90.75" thickBot="1" x14ac:dyDescent="0.3">
      <c r="A184" s="7" t="s">
        <v>342</v>
      </c>
      <c r="B184" s="6" t="s">
        <v>343</v>
      </c>
      <c r="C184" s="24">
        <v>0</v>
      </c>
      <c r="D184" s="24">
        <v>0</v>
      </c>
      <c r="E184" s="24">
        <v>0</v>
      </c>
      <c r="F184" s="28">
        <v>60.8</v>
      </c>
      <c r="G184" s="81">
        <v>66.7</v>
      </c>
    </row>
    <row r="185" spans="1:7" s="47" customFormat="1" ht="105.75" thickBot="1" x14ac:dyDescent="0.3">
      <c r="A185" s="13" t="s">
        <v>344</v>
      </c>
      <c r="B185" s="14" t="s">
        <v>345</v>
      </c>
      <c r="C185" s="24">
        <v>0</v>
      </c>
      <c r="D185" s="24">
        <v>0</v>
      </c>
      <c r="E185" s="24">
        <v>0</v>
      </c>
      <c r="F185" s="24">
        <v>60.8</v>
      </c>
      <c r="G185" s="79">
        <v>66.7</v>
      </c>
    </row>
    <row r="186" spans="1:7" s="47" customFormat="1" ht="60.75" thickBot="1" x14ac:dyDescent="0.3">
      <c r="A186" s="7" t="s">
        <v>346</v>
      </c>
      <c r="B186" s="6" t="s">
        <v>347</v>
      </c>
      <c r="C186" s="24">
        <v>0</v>
      </c>
      <c r="D186" s="24">
        <v>0</v>
      </c>
      <c r="E186" s="24">
        <v>0</v>
      </c>
      <c r="F186" s="24">
        <v>0</v>
      </c>
      <c r="G186" s="81">
        <v>4121</v>
      </c>
    </row>
    <row r="187" spans="1:7" s="47" customFormat="1" ht="75.75" thickBot="1" x14ac:dyDescent="0.3">
      <c r="A187" s="13" t="s">
        <v>348</v>
      </c>
      <c r="B187" s="14" t="s">
        <v>349</v>
      </c>
      <c r="C187" s="24">
        <v>0</v>
      </c>
      <c r="D187" s="24">
        <v>0</v>
      </c>
      <c r="E187" s="24">
        <v>0</v>
      </c>
      <c r="F187" s="24">
        <v>0</v>
      </c>
      <c r="G187" s="79">
        <v>4121</v>
      </c>
    </row>
    <row r="188" spans="1:7" s="47" customFormat="1" ht="30.75" thickBot="1" x14ac:dyDescent="0.3">
      <c r="A188" s="4" t="s">
        <v>350</v>
      </c>
      <c r="B188" s="10" t="s">
        <v>351</v>
      </c>
      <c r="C188" s="24">
        <v>0</v>
      </c>
      <c r="D188" s="24">
        <v>0</v>
      </c>
      <c r="E188" s="24">
        <v>0</v>
      </c>
      <c r="F188" s="24">
        <v>11556.4</v>
      </c>
      <c r="G188" s="81">
        <v>10608.4</v>
      </c>
    </row>
    <row r="189" spans="1:7" s="47" customFormat="1" ht="30.75" thickBot="1" x14ac:dyDescent="0.3">
      <c r="A189" s="8" t="s">
        <v>352</v>
      </c>
      <c r="B189" s="11" t="s">
        <v>353</v>
      </c>
      <c r="C189" s="24">
        <v>0</v>
      </c>
      <c r="D189" s="24">
        <v>0</v>
      </c>
      <c r="E189" s="24">
        <v>0</v>
      </c>
      <c r="F189" s="24">
        <v>11556.4</v>
      </c>
      <c r="G189" s="79">
        <v>10608.4</v>
      </c>
    </row>
    <row r="190" spans="1:7" s="47" customFormat="1" ht="129.75" thickBot="1" x14ac:dyDescent="0.3">
      <c r="A190" s="9" t="s">
        <v>354</v>
      </c>
      <c r="B190" s="74" t="s">
        <v>355</v>
      </c>
      <c r="C190" s="24">
        <v>0</v>
      </c>
      <c r="D190" s="24">
        <v>0</v>
      </c>
      <c r="E190" s="24">
        <v>0</v>
      </c>
      <c r="F190" s="24">
        <v>0</v>
      </c>
      <c r="G190" s="78">
        <v>881.21602000000007</v>
      </c>
    </row>
    <row r="191" spans="1:7" s="47" customFormat="1" ht="44.25" thickBot="1" x14ac:dyDescent="0.3">
      <c r="A191" s="9" t="s">
        <v>356</v>
      </c>
      <c r="B191" s="75" t="s">
        <v>357</v>
      </c>
      <c r="C191" s="24">
        <v>0</v>
      </c>
      <c r="D191" s="24">
        <v>0</v>
      </c>
      <c r="E191" s="24">
        <v>0</v>
      </c>
      <c r="F191" s="24">
        <v>0</v>
      </c>
      <c r="G191" s="78">
        <v>881.21602000000007</v>
      </c>
    </row>
    <row r="192" spans="1:7" s="47" customFormat="1" ht="45.75" thickBot="1" x14ac:dyDescent="0.3">
      <c r="A192" s="7" t="s">
        <v>358</v>
      </c>
      <c r="B192" s="6" t="s">
        <v>359</v>
      </c>
      <c r="C192" s="24">
        <v>0</v>
      </c>
      <c r="D192" s="24">
        <v>0</v>
      </c>
      <c r="E192" s="24">
        <v>0</v>
      </c>
      <c r="F192" s="24">
        <v>0</v>
      </c>
      <c r="G192" s="81">
        <v>881.21602000000007</v>
      </c>
    </row>
    <row r="193" spans="1:7" s="47" customFormat="1" ht="58.5" thickBot="1" x14ac:dyDescent="0.3">
      <c r="A193" s="9" t="s">
        <v>360</v>
      </c>
      <c r="B193" s="74" t="s">
        <v>361</v>
      </c>
      <c r="C193" s="24">
        <v>0</v>
      </c>
      <c r="D193" s="24">
        <v>0</v>
      </c>
      <c r="E193" s="24">
        <v>0</v>
      </c>
      <c r="F193" s="24">
        <v>0</v>
      </c>
      <c r="G193" s="78">
        <v>-1777.78728</v>
      </c>
    </row>
    <row r="194" spans="1:7" s="47" customFormat="1" ht="60.75" thickBot="1" x14ac:dyDescent="0.3">
      <c r="A194" s="7" t="s">
        <v>362</v>
      </c>
      <c r="B194" s="6" t="s">
        <v>363</v>
      </c>
      <c r="C194" s="24">
        <v>0</v>
      </c>
      <c r="D194" s="24">
        <v>0</v>
      </c>
      <c r="E194" s="24">
        <v>0</v>
      </c>
      <c r="F194" s="24">
        <v>0</v>
      </c>
      <c r="G194" s="81">
        <v>-1777.78728</v>
      </c>
    </row>
    <row r="195" spans="1:7" s="47" customFormat="1" ht="15.75" thickBot="1" x14ac:dyDescent="0.3">
      <c r="A195" s="16" t="s">
        <v>257</v>
      </c>
      <c r="B195" s="20"/>
      <c r="C195" s="22">
        <v>3220609.4</v>
      </c>
      <c r="D195" s="22">
        <v>3177094.1</v>
      </c>
      <c r="E195" s="22">
        <v>3220996.1</v>
      </c>
      <c r="F195" s="22">
        <v>3311764.69</v>
      </c>
      <c r="G195" s="78">
        <v>3589609.2961200001</v>
      </c>
    </row>
  </sheetData>
  <customSheetViews>
    <customSheetView guid="{1F7444C2-1076-41FF-96C1-EBAA4247BE2F}" scale="89">
      <selection activeCell="F7" sqref="F7"/>
      <pageMargins left="0.7" right="0.7" top="0.75" bottom="0.75" header="0.3" footer="0.3"/>
      <pageSetup paperSize="9" orientation="portrait" horizontalDpi="180" verticalDpi="180" r:id="rId1"/>
    </customSheetView>
    <customSheetView guid="{DBACD77B-E1F1-4F2F-B8AE-D68F4A37400A}" scale="89">
      <selection activeCell="F7" sqref="F7"/>
      <pageMargins left="0.7" right="0.7" top="0.75" bottom="0.75" header="0.3" footer="0.3"/>
      <pageSetup paperSize="9" orientation="portrait" horizontalDpi="180" verticalDpi="180" r:id="rId2"/>
    </customSheetView>
    <customSheetView guid="{94E0214C-778C-4A20-B7FC-095EEB60707C}" scale="89">
      <selection activeCell="F7" sqref="F7"/>
      <pageMargins left="0.7" right="0.7" top="0.75" bottom="0.75" header="0.3" footer="0.3"/>
      <pageSetup paperSize="9" orientation="portrait" horizontalDpi="180" verticalDpi="180" r:id="rId3"/>
    </customSheetView>
    <customSheetView guid="{5627870E-FB44-4B27-BCF8-0CF7F8A14BDB}" scale="89">
      <selection activeCell="F7" sqref="F7"/>
      <pageMargins left="0.7" right="0.7" top="0.75" bottom="0.75" header="0.3" footer="0.3"/>
      <pageSetup paperSize="9" orientation="portrait" horizontalDpi="180" verticalDpi="180" r:id="rId4"/>
    </customSheetView>
    <customSheetView guid="{180648CE-C074-4F13-B18F-04C0881740E5}" scale="89">
      <selection activeCell="F7" sqref="F7"/>
      <pageMargins left="0.7" right="0.7" top="0.75" bottom="0.75" header="0.3" footer="0.3"/>
      <pageSetup paperSize="9" orientation="portrait" horizontalDpi="180" verticalDpi="180" r:id="rId5"/>
    </customSheetView>
    <customSheetView guid="{CBEE5311-314C-47F9-941D-106C19D4923B}" scale="89">
      <selection activeCell="F7" sqref="F7"/>
      <pageMargins left="0.7" right="0.7" top="0.75" bottom="0.75" header="0.3" footer="0.3"/>
      <pageSetup paperSize="9" orientation="portrait" horizontalDpi="180" verticalDpi="180" r:id="rId6"/>
    </customSheetView>
    <customSheetView guid="{30000006-1DC5-4787-9F5A-F33C90AF1B9D}" scale="89">
      <selection activeCell="F7" sqref="F7"/>
      <pageMargins left="0.7" right="0.7" top="0.75" bottom="0.75" header="0.3" footer="0.3"/>
      <pageSetup paperSize="9" orientation="portrait" horizontalDpi="180" verticalDpi="180" r:id="rId7"/>
    </customSheetView>
  </customSheetViews>
  <mergeCells count="8">
    <mergeCell ref="A8:A10"/>
    <mergeCell ref="A2:A4"/>
    <mergeCell ref="F2:F4"/>
    <mergeCell ref="G2:G4"/>
    <mergeCell ref="B2:B4"/>
    <mergeCell ref="C2:C4"/>
    <mergeCell ref="D2:D4"/>
    <mergeCell ref="E2:E4"/>
  </mergeCells>
  <hyperlinks>
    <hyperlink ref="B12" r:id="rId8" display="garantf1://10800200.227/"/>
    <hyperlink ref="B13" r:id="rId9" display="garantf1://10800200.228/"/>
    <hyperlink ref="B95" r:id="rId10" display="garantf1://10800200.1/"/>
    <hyperlink ref="B97" r:id="rId11" display="garantf1://12025267.150/"/>
    <hyperlink ref="B98" r:id="rId12" display="garantf1://12030951.0/"/>
    <hyperlink ref="B108" r:id="rId13" display="garantf1://10004313.1/"/>
    <hyperlink ref="B109" r:id="rId14" display="garantf1://12025350.2/"/>
    <hyperlink ref="B110" r:id="rId15" display="garantf1://12024624.2/"/>
    <hyperlink ref="B120" r:id="rId16" display="garantf1://85656.2/"/>
    <hyperlink ref="B121" r:id="rId17" display="garantf1://12025267.2025/"/>
    <hyperlink ref="B122" r:id="rId18" display="garantf1://11800785.40000/"/>
    <hyperlink ref="B111" r:id="rId19" display="garantf1://12047594.2/"/>
    <hyperlink ref="B116" r:id="rId20" display="garantf1://70253464.2/"/>
    <hyperlink ref="B117" r:id="rId21" display="garantf1://70253464.2/"/>
  </hyperlinks>
  <pageMargins left="0.7" right="0.7" top="0.75" bottom="0.75" header="0.3" footer="0.3"/>
  <pageSetup paperSize="9" orientation="portrait" horizontalDpi="180" verticalDpi="180" r:id="rId2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1F7444C2-1076-41FF-96C1-EBAA4247BE2F}">
      <pageMargins left="0.7" right="0.7" top="0.75" bottom="0.75" header="0.3" footer="0.3"/>
      <pageSetup paperSize="9" orientation="portrait" horizontalDpi="180" verticalDpi="180" r:id="rId1"/>
    </customSheetView>
    <customSheetView guid="{DBACD77B-E1F1-4F2F-B8AE-D68F4A37400A}">
      <pageMargins left="0.7" right="0.7" top="0.75" bottom="0.75" header="0.3" footer="0.3"/>
      <pageSetup paperSize="9" orientation="portrait" horizontalDpi="180" verticalDpi="180" r:id="rId2"/>
    </customSheetView>
    <customSheetView guid="{94E0214C-778C-4A20-B7FC-095EEB60707C}">
      <pageMargins left="0.7" right="0.7" top="0.75" bottom="0.75" header="0.3" footer="0.3"/>
      <pageSetup paperSize="9" orientation="portrait" horizontalDpi="180" verticalDpi="180" r:id="rId3"/>
    </customSheetView>
    <customSheetView guid="{5627870E-FB44-4B27-BCF8-0CF7F8A14BDB}">
      <pageMargins left="0.7" right="0.7" top="0.75" bottom="0.75" header="0.3" footer="0.3"/>
      <pageSetup paperSize="9" orientation="portrait" horizontalDpi="180" verticalDpi="180" r:id="rId4"/>
    </customSheetView>
    <customSheetView guid="{180648CE-C074-4F13-B18F-04C0881740E5}">
      <pageMargins left="0.7" right="0.7" top="0.75" bottom="0.75" header="0.3" footer="0.3"/>
      <pageSetup paperSize="9" orientation="portrait" horizontalDpi="180" verticalDpi="180" r:id="rId5"/>
    </customSheetView>
    <customSheetView guid="{CBEE5311-314C-47F9-941D-106C19D4923B}">
      <pageMargins left="0.7" right="0.7" top="0.75" bottom="0.75" header="0.3" footer="0.3"/>
      <pageSetup paperSize="9" orientation="portrait" horizontalDpi="180" verticalDpi="180" r:id="rId6"/>
    </customSheetView>
    <customSheetView guid="{30000006-1DC5-4787-9F5A-F33C90AF1B9D}">
      <pageMargins left="0.7" right="0.7" top="0.75" bottom="0.75" header="0.3" footer="0.3"/>
      <pageSetup paperSize="9" orientation="portrait" horizontalDpi="180" verticalDpi="180" r:id="rId7"/>
    </customSheetView>
  </customSheetViews>
  <pageMargins left="0.7" right="0.7" top="0.75" bottom="0.75" header="0.3" footer="0.3"/>
  <pageSetup paperSize="9" orientation="portrait" horizontalDpi="180" verticalDpi="180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Лист2</vt:lpstr>
      <vt:lpstr>Лист1</vt:lpstr>
      <vt:lpstr>Лист3</vt:lpstr>
      <vt:lpstr>Лист1!RANGE_A175</vt:lpstr>
      <vt:lpstr>Лист1!RANGE_A176</vt:lpstr>
      <vt:lpstr>Лист1!RANGE_A178</vt:lpstr>
      <vt:lpstr>Лист1!RANGE_A179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Штоль</dc:creator>
  <cp:lastModifiedBy>Ксения Гречук</cp:lastModifiedBy>
  <dcterms:created xsi:type="dcterms:W3CDTF">2006-09-28T05:33:49Z</dcterms:created>
  <dcterms:modified xsi:type="dcterms:W3CDTF">2025-11-17T09:51:55Z</dcterms:modified>
</cp:coreProperties>
</file>